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S:\DPW\!Projects\PRJ-005 MVP Action Grant - River Road resiliency\!FY24 GRANT RESUBMISSION\"/>
    </mc:Choice>
  </mc:AlternateContent>
  <xr:revisionPtr revIDLastSave="0" documentId="13_ncr:1_{72966151-12A1-4863-8708-5CD322AD4E9F}" xr6:coauthVersionLast="47" xr6:coauthVersionMax="47" xr10:uidLastSave="{00000000-0000-0000-0000-000000000000}"/>
  <bookViews>
    <workbookView xWindow="-110" yWindow="-110" windowWidth="19420" windowHeight="12220" firstSheet="2" activeTab="2" xr2:uid="{00000000-000D-0000-FFFF-FFFF00000000}"/>
  </bookViews>
  <sheets>
    <sheet name="TIPS" sheetId="7" r:id="rId1"/>
    <sheet name="INSTRUCTIONS" sheetId="4" r:id="rId2"/>
    <sheet name="SCOPE_BUDGET" sheetId="3" r:id="rId3"/>
  </sheets>
  <definedNames>
    <definedName name="_xlnm.Print_Area" localSheetId="2">SCOPE_BUDGET!$A$1:$I$64</definedName>
  </definedNames>
  <calcPr calcId="191029"/>
</workbook>
</file>

<file path=xl/calcChain.xml><?xml version="1.0" encoding="utf-8"?>
<calcChain xmlns="http://schemas.openxmlformats.org/spreadsheetml/2006/main">
  <c r="K20" i="3" l="1"/>
  <c r="K18" i="3"/>
  <c r="K26" i="3"/>
  <c r="K25" i="3"/>
  <c r="G17" i="3" l="1"/>
  <c r="E17" i="3"/>
  <c r="G10" i="3" l="1"/>
  <c r="E10" i="3"/>
  <c r="G31" i="3"/>
  <c r="G54" i="3"/>
  <c r="G53" i="3"/>
  <c r="G49" i="3"/>
  <c r="G45" i="3"/>
  <c r="G41" i="3"/>
  <c r="G40" i="3"/>
  <c r="G39" i="3"/>
  <c r="G35" i="3"/>
  <c r="G30" i="3"/>
  <c r="E54" i="3"/>
  <c r="E53" i="3"/>
  <c r="E49" i="3"/>
  <c r="E45" i="3"/>
  <c r="E41" i="3"/>
  <c r="E40" i="3"/>
  <c r="E39" i="3"/>
  <c r="E35" i="3"/>
  <c r="E31" i="3"/>
  <c r="E30" i="3"/>
  <c r="G26" i="3"/>
  <c r="G25" i="3"/>
  <c r="G24" i="3"/>
  <c r="G23" i="3"/>
  <c r="G22" i="3"/>
  <c r="G21" i="3"/>
  <c r="G20" i="3"/>
  <c r="G19" i="3"/>
  <c r="G18" i="3"/>
  <c r="E26" i="3"/>
  <c r="E25" i="3"/>
  <c r="E24" i="3"/>
  <c r="E23" i="3"/>
  <c r="E22" i="3"/>
  <c r="E21" i="3"/>
  <c r="E20" i="3"/>
  <c r="E19" i="3"/>
  <c r="E18" i="3"/>
  <c r="E28" i="3" l="1"/>
  <c r="G28" i="3"/>
  <c r="G15" i="3"/>
  <c r="G33" i="3"/>
  <c r="G37" i="3"/>
  <c r="G43" i="3"/>
  <c r="G47" i="3"/>
  <c r="G51" i="3"/>
  <c r="G56" i="3"/>
  <c r="F47" i="3"/>
  <c r="H24" i="3" l="1"/>
  <c r="I24" i="3" s="1"/>
  <c r="G58" i="3"/>
  <c r="G61" i="3" s="1"/>
  <c r="H21" i="3"/>
  <c r="I21" i="3" s="1"/>
  <c r="H25" i="3"/>
  <c r="I25" i="3" s="1"/>
  <c r="H26" i="3"/>
  <c r="I26" i="3" s="1"/>
  <c r="H22" i="3"/>
  <c r="I22" i="3" s="1"/>
  <c r="E15" i="3"/>
  <c r="H23" i="3" l="1"/>
  <c r="I23" i="3" s="1"/>
  <c r="H13" i="3"/>
  <c r="I13" i="3" s="1"/>
  <c r="H10" i="3"/>
  <c r="I10" i="3" s="1"/>
  <c r="H11" i="3"/>
  <c r="I11" i="3" s="1"/>
  <c r="F28" i="3" l="1"/>
  <c r="F15" i="3"/>
  <c r="H12" i="3"/>
  <c r="I12" i="3" s="1"/>
  <c r="F56" i="3" l="1"/>
  <c r="E56" i="3"/>
  <c r="F51" i="3"/>
  <c r="E51" i="3"/>
  <c r="E47" i="3"/>
  <c r="F43" i="3"/>
  <c r="E43" i="3"/>
  <c r="F37" i="3"/>
  <c r="E37" i="3"/>
  <c r="F33" i="3"/>
  <c r="F58" i="3" s="1"/>
  <c r="F61" i="3" s="1"/>
  <c r="H61" i="3" s="1"/>
  <c r="E33" i="3"/>
  <c r="E58" i="3" l="1"/>
  <c r="E61" i="3" s="1"/>
  <c r="H20" i="3"/>
  <c r="I20" i="3" s="1"/>
  <c r="I61" i="3" l="1"/>
  <c r="G64" i="3" s="1"/>
  <c r="H54" i="3"/>
  <c r="I54" i="3" s="1"/>
  <c r="H53" i="3"/>
  <c r="I53" i="3" s="1"/>
  <c r="H49" i="3"/>
  <c r="I49" i="3" s="1"/>
  <c r="H45" i="3"/>
  <c r="I45" i="3" s="1"/>
  <c r="H41" i="3"/>
  <c r="I41" i="3" s="1"/>
  <c r="H40" i="3"/>
  <c r="I40" i="3" s="1"/>
  <c r="H39" i="3"/>
  <c r="I39" i="3" s="1"/>
  <c r="H35" i="3"/>
  <c r="I35" i="3" s="1"/>
  <c r="H31" i="3"/>
  <c r="I31" i="3" s="1"/>
  <c r="H30" i="3"/>
  <c r="I30" i="3" s="1"/>
  <c r="H19" i="3"/>
  <c r="I19" i="3" s="1"/>
  <c r="H18" i="3"/>
  <c r="I18" i="3" s="1"/>
  <c r="H17" i="3"/>
  <c r="I17" i="3" l="1"/>
  <c r="H28" i="3"/>
  <c r="I28" i="3" s="1"/>
  <c r="H47" i="3"/>
  <c r="I47" i="3" s="1"/>
  <c r="H33" i="3"/>
  <c r="H15" i="3"/>
  <c r="I15" i="3" s="1"/>
  <c r="H43" i="3"/>
  <c r="I43" i="3" s="1"/>
  <c r="H51" i="3"/>
  <c r="I51" i="3" s="1"/>
  <c r="H37" i="3"/>
  <c r="I37" i="3" s="1"/>
  <c r="H56" i="3"/>
  <c r="I56" i="3" s="1"/>
  <c r="I33" i="3" l="1"/>
  <c r="H58" i="3"/>
  <c r="I5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Chipperfield, Jon D</author>
  </authors>
  <commentList>
    <comment ref="A9" authorId="0" shapeId="0" xr:uid="{5F01DC1F-BC81-433A-8F1E-3D1625D5A9C6}">
      <text>
        <r>
          <rPr>
            <b/>
            <sz val="9"/>
            <color indexed="81"/>
            <rFont val="Tahoma"/>
            <family val="2"/>
          </rPr>
          <t>[Include other project management tasks, such as monthly coordination calls as subtasks. Project management should account for less than 10% of the grant request, no restriction on match.]</t>
        </r>
      </text>
    </comment>
    <comment ref="A13" authorId="0" shapeId="0" xr:uid="{B2C7BEE6-2DCB-40BE-8441-CB02E16576E5}">
      <text>
        <r>
          <rPr>
            <b/>
            <sz val="9"/>
            <color indexed="81"/>
            <rFont val="Tahoma"/>
            <family val="2"/>
          </rPr>
          <t xml:space="preserve">[If proposed project ends in FY25 delete this sub-task and instead include it in FY25 below]
</t>
        </r>
      </text>
    </comment>
    <comment ref="A16" authorId="0" shapeId="0" xr:uid="{A553CD37-6B8D-4573-8E43-F7D4C4355AD7}">
      <text>
        <r>
          <rPr>
            <b/>
            <sz val="9"/>
            <color indexed="81"/>
            <rFont val="Tahoma"/>
            <family val="2"/>
          </rPr>
          <t>[If project is funding community liaisons (EJ or climate vulnerable community members or community-based organizations that serve those populations) include as a subtask.]</t>
        </r>
      </text>
    </comment>
    <comment ref="G64" authorId="0" shapeId="0" xr:uid="{48CB3D89-69C6-48CB-941C-64018D215E9E}">
      <text>
        <r>
          <rPr>
            <b/>
            <sz val="9"/>
            <color indexed="81"/>
            <rFont val="Tahoma"/>
            <family val="2"/>
          </rPr>
          <t xml:space="preserve">Match must be at least 25.00% of total project cost, unless the lead community is listed in Attachment N of the RFR, in which case match should be at least 10.00% of total project cost.
</t>
        </r>
      </text>
    </comment>
  </commentList>
</comments>
</file>

<file path=xl/sharedStrings.xml><?xml version="1.0" encoding="utf-8"?>
<sst xmlns="http://schemas.openxmlformats.org/spreadsheetml/2006/main" count="202" uniqueCount="148">
  <si>
    <t>Tips for a Successful Budget</t>
  </si>
  <si>
    <t>Common Problems</t>
  </si>
  <si>
    <t>The following is a list of common problems with application budget information from previous years:</t>
  </si>
  <si>
    <t>• Errors in formulas in Attachment B due to deleting rows or other actions that alter formulas</t>
  </si>
  <si>
    <t>• Match &lt;25%</t>
  </si>
  <si>
    <t>• Match documentation letter missing</t>
  </si>
  <si>
    <t>• Budget not broken down or not detailed</t>
  </si>
  <si>
    <t>• No additional documentation (e.g., contractor quote) provided for validation of costs (particularly for construction/implementation projects)</t>
  </si>
  <si>
    <t>• Dates missing in Attachment B, Columns C and D</t>
  </si>
  <si>
    <t>• Errors between Attachment B and remainder of application (e.g., total budget amount in Attachment B is different than other places mentioned in the application)</t>
  </si>
  <si>
    <t xml:space="preserve">• Start and end dates of tasks/sub-tasks do not fit within the fiscal year in which the task is placed </t>
  </si>
  <si>
    <t>General Tips</t>
  </si>
  <si>
    <t>•</t>
  </si>
  <si>
    <r>
      <rPr>
        <b/>
        <sz val="14"/>
        <rFont val="Arial"/>
        <family val="2"/>
      </rPr>
      <t xml:space="preserve">Scope of Work </t>
    </r>
    <r>
      <rPr>
        <sz val="14"/>
        <rFont val="Arial"/>
        <family val="2"/>
      </rPr>
      <t xml:space="preserve">
The scope of work should include a detailed statement outlining the specifics of what will be accomplished at each step of the project, preferably by deliverable. This is the process of subdividing the project into tasks, then into smaller, more manageable components called sub-tasks. See Instructions tab for how to fill out a task list and to add relevant sub-tasks.</t>
    </r>
  </si>
  <si>
    <r>
      <rPr>
        <b/>
        <sz val="14"/>
        <rFont val="Arial"/>
        <family val="2"/>
      </rPr>
      <t>Reimbursement</t>
    </r>
    <r>
      <rPr>
        <sz val="14"/>
        <rFont val="Arial"/>
        <family val="2"/>
      </rPr>
      <t xml:space="preserve">
MVP reimburses for completed tasks or sub-tasks. Applicants should split up tasks in a way that aligns with their desired reimbursement timeline and identify interim deliverables, as necessary.</t>
    </r>
  </si>
  <si>
    <r>
      <rPr>
        <b/>
        <sz val="14"/>
        <rFont val="Arial"/>
        <family val="2"/>
      </rPr>
      <t>Deliverables</t>
    </r>
    <r>
      <rPr>
        <sz val="14"/>
        <rFont val="Arial"/>
        <family val="2"/>
      </rPr>
      <t xml:space="preserve">
For all major project deliverables, make sure there is a line for both the draft and final deliverables with at least two weeks in between. MVP Regional Coordinators should review all major draft deliverables prior to finalization.</t>
    </r>
  </si>
  <si>
    <r>
      <rPr>
        <b/>
        <sz val="14"/>
        <rFont val="Arial"/>
        <family val="2"/>
      </rPr>
      <t xml:space="preserve">Public Involvement and Community Engagement Plan </t>
    </r>
    <r>
      <rPr>
        <sz val="14"/>
        <rFont val="Arial"/>
        <family val="2"/>
      </rPr>
      <t xml:space="preserve">
Remember to include proposed items from the public involvement and community engagement plan (Question 5 in the Application) in the budget. </t>
    </r>
  </si>
  <si>
    <t>Accounting for In-kind and Cash Match</t>
  </si>
  <si>
    <r>
      <rPr>
        <b/>
        <sz val="14"/>
        <rFont val="Arial"/>
        <family val="2"/>
      </rPr>
      <t>Calculating Fringe Benefits</t>
    </r>
    <r>
      <rPr>
        <sz val="14"/>
        <rFont val="Arial"/>
        <family val="2"/>
      </rPr>
      <t xml:space="preserve">
When determining in-kind match for municipal staff time, you may include fringe benefits when calculating the hourly rates. The current fringe benefit rate of 39.5% can be used when calculating match and can be found here: 
https://www.macomptroller.org/announcement/fiscal-year-memo-2023-06-approved-fiscal-year-2023-fringe-benefit-and-payroll-tax-rates/</t>
    </r>
  </si>
  <si>
    <r>
      <rPr>
        <b/>
        <sz val="14"/>
        <rFont val="Arial"/>
        <family val="2"/>
      </rPr>
      <t>Match Budgeting</t>
    </r>
    <r>
      <rPr>
        <sz val="14"/>
        <rFont val="Arial"/>
        <family val="2"/>
      </rPr>
      <t xml:space="preserve">
In-kind matching like municipal staff time and volunteer hours, and cash matching can be used as matching funds. When determining how many municipal staff hours will be contributed to the project, consider the function of the staff member and if they will be needed for each task. Keep in mind that tasks often take longer than anticipated (e.g., if you think 1.5 days will be needed for the task, round to 2 days).     </t>
    </r>
  </si>
  <si>
    <r>
      <rPr>
        <b/>
        <sz val="14"/>
        <rFont val="Arial"/>
        <family val="2"/>
      </rPr>
      <t>Volunteer Hours</t>
    </r>
    <r>
      <rPr>
        <sz val="14"/>
        <rFont val="Arial"/>
        <family val="2"/>
      </rPr>
      <t xml:space="preserve">
The value of volunteer hours can be recognized as match if the skill or labor would need to be purchased had it not been volunteered. Consider an hourly rate of a worker needed to fulfill the same function as the volunteer, then multiply that rate by the volunteer’s expected hours. Wage rate estimates by labor category are available from the U.S. Bureau of Labor Statistics (BLS.gov).  Independent Sector (https://independentsector.org/resource/value-of-volunteer-time/), a non-profit industry association group, maintains an updated hourly rate for non-specialized volunteer labor ($29.95 as of April 2022).</t>
    </r>
  </si>
  <si>
    <r>
      <rPr>
        <b/>
        <sz val="14"/>
        <rFont val="Arial"/>
        <family val="2"/>
      </rPr>
      <t>Documentation</t>
    </r>
    <r>
      <rPr>
        <sz val="14"/>
        <rFont val="Arial"/>
        <family val="2"/>
      </rPr>
      <t xml:space="preserve">
If selected for a grant, remember to document staff hours, volunteer hours, and cash matches as part of the progress reporting for reimbursement. Grant recipients will receive a template for documenting in-kind match hours in the reimbursement request template sent out with the grant. Be sure to establish a process for tracking and documenting in-kind match at the beginning of the project and maintain it throughout.</t>
    </r>
  </si>
  <si>
    <t>Rules of Thumb</t>
  </si>
  <si>
    <t>The following are rules of thumb for costs or considerations when preparing your budget.</t>
  </si>
  <si>
    <r>
      <rPr>
        <b/>
        <sz val="14"/>
        <rFont val="Arial"/>
        <family val="2"/>
      </rPr>
      <t>Contingency</t>
    </r>
    <r>
      <rPr>
        <sz val="14"/>
        <rFont val="Arial"/>
        <family val="2"/>
      </rPr>
      <t xml:space="preserve"> 
For construction projects, 5-15% of the construction budget should be added as contingency for each fiscal year in which construction will occur. This construction contingency should be reserved to pay for additional or unexpected costs that may occur over the life of a construction project due to items such as weather delays or higher labor and equipment costs.</t>
    </r>
  </si>
  <si>
    <r>
      <rPr>
        <b/>
        <sz val="14"/>
        <rFont val="Arial"/>
        <family val="2"/>
      </rPr>
      <t xml:space="preserve">Project Management </t>
    </r>
    <r>
      <rPr>
        <sz val="14"/>
        <rFont val="Arial"/>
        <family val="2"/>
      </rPr>
      <t xml:space="preserve">
Project management is a critical component of any project’s success. Tasks such as managing overall cost, schedule, personnel, and quality are the focus of a project manager. The amount of grant funding allocated to project management should not exceed 10%. There is currently no restriction on the amount of </t>
    </r>
    <r>
      <rPr>
        <u/>
        <sz val="14"/>
        <rFont val="Arial"/>
        <family val="2"/>
      </rPr>
      <t>match</t>
    </r>
    <r>
      <rPr>
        <sz val="14"/>
        <rFont val="Arial"/>
        <family val="2"/>
      </rPr>
      <t xml:space="preserve"> that can be used for project management.</t>
    </r>
  </si>
  <si>
    <r>
      <rPr>
        <b/>
        <sz val="14"/>
        <rFont val="Arial"/>
        <family val="2"/>
      </rPr>
      <t>Design</t>
    </r>
    <r>
      <rPr>
        <sz val="14"/>
        <rFont val="Arial"/>
        <family val="2"/>
      </rPr>
      <t xml:space="preserve">
Design and engineering cost will vary based on the type, size, and complexity of the construction project, but an industry rule of thumb is that design and engineering is usually between 5% to 15% of construction cost. </t>
    </r>
  </si>
  <si>
    <r>
      <rPr>
        <b/>
        <sz val="14"/>
        <rFont val="Arial"/>
        <family val="2"/>
      </rPr>
      <t xml:space="preserve">Permitting 	</t>
    </r>
    <r>
      <rPr>
        <sz val="14"/>
        <rFont val="Arial"/>
        <family val="2"/>
      </rPr>
      <t xml:space="preserve">
- The first step in creating a budget for permitting involves having the sufficient level of design (10-30%) to determine the extent of potential impacts, also referred to as the project limits. Remember to include any temporary staging or work areas into the project limits.  
- The second step requires determining whether your project involves regulated resources (e.g., wetlands, protected species, historic resources) and if your project is in a regulatory zone (e.g., Massachusetts coastal zone, FEMA floodplain).  If the answer is yes to either or both questions, then determine the level of effort and permitting timeline required to obtain the necessary permit(s). 
 - If you have questions about what permitting may be required, schedule a pre-application meeting with the regulatory agency involved and include meeting minutes with your application. Additional documentation such as a record of agency coordination provides confidence in your budget for permitting, even if it is determined that permitting will not be required. </t>
    </r>
    <r>
      <rPr>
        <b/>
        <sz val="14"/>
        <rFont val="Arial"/>
        <family val="2"/>
      </rPr>
      <t>You should include this documentation as part of your submission of Attachment C in the application.</t>
    </r>
    <r>
      <rPr>
        <sz val="14"/>
        <rFont val="Arial"/>
        <family val="2"/>
      </rPr>
      <t xml:space="preserve">  
- Create sub-tasks for each permit required.   
- Remember to budget for field data collection, permit application and associated documentation preparation, coordination/meetings with agencies, and time to address requests for additional information.General line items for “permitting strategy” are not appropriate." </t>
    </r>
  </si>
  <si>
    <t>It may make sense for certain MVP projects to include a line item in their scope for utilizing the Climate Resilience Design Standards Tool (https://resilientma.mass.gov/rmat_home/designstandards/) as part of the scope of work of the project. Please note that project scopes should not include more than $3,000 in grant funding for utilizing the Climate Resilience Design Standards Tool.</t>
  </si>
  <si>
    <t>Contractor or Consultant Quotes</t>
  </si>
  <si>
    <r>
      <rPr>
        <b/>
        <sz val="14"/>
        <rFont val="Arial"/>
        <family val="2"/>
      </rPr>
      <t>Budget Considerations</t>
    </r>
    <r>
      <rPr>
        <sz val="14"/>
        <rFont val="Arial"/>
        <family val="2"/>
      </rPr>
      <t xml:space="preserve">
Many applicants obtain quotes from contractors to assist in preparing budget estimates. Applicants should require contractors to provide labor and material expenses for each of the relevant project tasks and sub-tasks. The applicant should share the grant budget template, including the Optional Budget Data sheet, with contractors to allow the quote to more easily be incorporated into the overall project budget application.</t>
    </r>
  </si>
  <si>
    <r>
      <rPr>
        <b/>
        <sz val="14"/>
        <rFont val="Arial"/>
        <family val="2"/>
      </rPr>
      <t>Budget-Schedule Linkages</t>
    </r>
    <r>
      <rPr>
        <sz val="14"/>
        <rFont val="Arial"/>
        <family val="2"/>
      </rPr>
      <t xml:space="preserve">
Quotes that are separated across fiscal years will help the applicant complete the application scope/budget template. Applicants should keep in mind that construction estimates may not include the cost associated with public outreach, grant reporting, or other applicant expenses. These expenses must be included in the application Scope_Budget spreadsheet. </t>
    </r>
  </si>
  <si>
    <r>
      <rPr>
        <b/>
        <sz val="14"/>
        <rFont val="Arial"/>
        <family val="2"/>
      </rPr>
      <t>Supporting Documentation</t>
    </r>
    <r>
      <rPr>
        <sz val="14"/>
        <rFont val="Arial"/>
        <family val="2"/>
      </rPr>
      <t xml:space="preserve">
Contractor quotes should be included as supporting documentation in the application. If the final application budget includes estimates that differ from the original quote, those changes should be explained in the supporting documentation.</t>
    </r>
  </si>
  <si>
    <t>Quality Control (QC) Checks</t>
  </si>
  <si>
    <t>Before submission, add a formula to check your budget to make sure the sum of the values in the total column are equal to the sum of the values of the total task cost to make sure no formulas have been broken by adding/deleting tasks. A list of other recommended checks is included in the Attachment B checklist document attached as a separate file with the RFR on Commbuys.</t>
  </si>
  <si>
    <t>Review the list of instructions below to understand how to use this spreadsheet.</t>
  </si>
  <si>
    <t>General Instructions</t>
  </si>
  <si>
    <t xml:space="preserve">For important notes embedded in Scope_Budget and Optional Budget Data tab spreadsheets, hover over cells with red triangle in top right of cell. </t>
  </si>
  <si>
    <t>For both Scope_Budget tab and Optional Budget Data tab (if using), add your municipality and project title to the top.</t>
  </si>
  <si>
    <r>
      <t>In Scope_Budget and Optional Budget Data tab spreadsheets,</t>
    </r>
    <r>
      <rPr>
        <b/>
        <sz val="14"/>
        <rFont val="Arial"/>
        <family val="2"/>
      </rPr>
      <t xml:space="preserve"> yellow cells are for user input</t>
    </r>
    <r>
      <rPr>
        <sz val="14"/>
        <rFont val="Arial"/>
        <family val="2"/>
      </rPr>
      <t xml:space="preserve">. </t>
    </r>
    <r>
      <rPr>
        <b/>
        <u/>
        <sz val="14"/>
        <color rgb="FFFF0000"/>
        <rFont val="Arial"/>
        <family val="2"/>
      </rPr>
      <t>Green, blue, and orange cells contain formulas and should not be altered.</t>
    </r>
  </si>
  <si>
    <t>Scope_Budget Tab Instructions</t>
  </si>
  <si>
    <r>
      <t xml:space="preserve">Determine if it is a viable option to fill out the spreadsheet in the Optional Budget Data tab. Inputs include project team hours and direct costs. If yes, see instructions for filling out that tab in the "Optional Budget Data Tab Instructions" below.
</t>
    </r>
    <r>
      <rPr>
        <sz val="14"/>
        <rFont val="Arial"/>
        <family val="2"/>
      </rPr>
      <t>The optional budget data tab can be used to: 1) Calculate grant and match for project team hours and direct costs; and/or 2) provide space to further justify funding requests for specific tasks by providing greater detail on level of effort. You may also use another format to provide greater detail on these items (e.g., a quote from a vendor or a differently formatted spreadsheet), but remember to include this with the application.</t>
    </r>
    <r>
      <rPr>
        <b/>
        <sz val="14"/>
        <rFont val="Arial"/>
        <family val="2"/>
      </rPr>
      <t xml:space="preserve">
</t>
    </r>
  </si>
  <si>
    <r>
      <t xml:space="preserve">Do not delete Task 1: Project Kick-off, Management, and Reporting, and Task 2: Public Involvement and Community Engagement. </t>
    </r>
    <r>
      <rPr>
        <sz val="14"/>
        <rFont val="Arial"/>
        <family val="2"/>
      </rPr>
      <t>If project extends into a second fiscal year, do not delete Task 11 (Project Management and Reporting) or Task 12 (Engagement). These tasks may need to be renumbered, see 3 below.  Add any relevant additional sub-tasks to these tasks.</t>
    </r>
  </si>
  <si>
    <t>Fill out task list and add relevant sub-tasks, deliverabes, and start and end dates for each sub-task.  Deliverables should be tangible-- i.e., you can submit them to the MVP team to verify completion of the sub-task.</t>
  </si>
  <si>
    <t xml:space="preserve">
        a. If more than the provided 5 subtasks are needed, insert additional   
            rows by copying the whole row and click "insert copied cells" to 
            keep formulas intact.
</t>
  </si>
  <si>
    <t xml:space="preserve">        b. If fewer than the provided 5 subtasks are needed, delete extra  
            rows by selecting the whole row and click "Delete" to 
            keep formulas intact.</t>
  </si>
  <si>
    <t xml:space="preserve">        c. Add approximate start and end dates for each subtask. </t>
  </si>
  <si>
    <t xml:space="preserve">        d. Fill in Total Grant (Column E), In-Kind Match (Column F), and Cash 
            Match (Column G) columns for each sub-task. These cells are yellow. Do 
            not enter values into other cells (orange or green) as those are calculated 
            cells.</t>
  </si>
  <si>
    <r>
      <t xml:space="preserve">A total of 20 Tasks have been provided. Not all tasks must be used. </t>
    </r>
    <r>
      <rPr>
        <sz val="14"/>
        <rFont val="Arial"/>
        <family val="2"/>
      </rPr>
      <t xml:space="preserve">Fill in your tasks and sub-tasks as required by the project. If not all tasks are used, the task can be hidden by selecting all the rows in the task, right click, hide. </t>
    </r>
    <r>
      <rPr>
        <b/>
        <sz val="14"/>
        <rFont val="Arial"/>
        <family val="2"/>
      </rPr>
      <t xml:space="preserve">
If a two-year project and all tasks are not used within the first fiscal year, you will need to update task numbering for the next fiscal year as it currently starts at Task 11.
</t>
    </r>
    <r>
      <rPr>
        <sz val="14"/>
        <rFont val="Arial"/>
        <family val="2"/>
      </rPr>
      <t xml:space="preserve">
</t>
    </r>
    <r>
      <rPr>
        <i/>
        <sz val="14"/>
        <rFont val="Arial"/>
        <family val="2"/>
      </rPr>
      <t>Note: Make sure Total Task Cost for the task being hidden is equal to zero ($0.00).</t>
    </r>
  </si>
  <si>
    <t>For construction projects only: Input a contingency percentage at the location shown in the red box to the right.  Enter a contingency percentange from 5 to 15%, and the dollar amount will automatically calculate. This construction contingency should be reserved to pay for additional or unexpected costs that may occur over the life of a construction project due to items such as weather delays or higher labor and equipment costs. There is a line item for contingency for each fiscal year, so if your project spans two fiscal years make sure you add contingency for any fiscal year in which construction will occur. If this calculator does not work for your specific budgeting circumstances, feel free to add the contingency as a separate line item in a particular task instead of using this calculator.</t>
  </si>
  <si>
    <t xml:space="preserve">When the budget is complete the match calculator at the bottom will indicate the total match %. Match is at least 25.00% of total project cost, unless the lead community is listed in Attachment N of the RFR, in which case match should be at least 10.00% of total project cost. </t>
  </si>
  <si>
    <r>
      <t xml:space="preserve">Quality Control (QC) Checks. </t>
    </r>
    <r>
      <rPr>
        <sz val="14"/>
        <rFont val="Arial"/>
        <family val="2"/>
      </rPr>
      <t>Before submission, verify sum of all tasks is equal to total project cost per Fiscal Year. This is to verify formulas have not been broken by adding/deleting tasks. A list of other recommended QC checks is included in the QC checklist document attached as a separate file with the RFR on Commbuys.</t>
    </r>
  </si>
  <si>
    <t>Optional Budget Data Tab Instructions</t>
  </si>
  <si>
    <t>Start by performing the same steps above for the Scope_Budget spreadsheet to ensure the tasks and sub-tasks are the same for both sheets.</t>
  </si>
  <si>
    <r>
      <rPr>
        <b/>
        <sz val="14"/>
        <rFont val="Arial"/>
        <family val="2"/>
      </rPr>
      <t xml:space="preserve">Fill out the Optional Grant Detail section, including Position/Title, hourly rate, and expected hours for each subtask.                                           
</t>
    </r>
    <r>
      <rPr>
        <i/>
        <sz val="14"/>
        <rFont val="Arial"/>
        <family val="2"/>
      </rPr>
      <t>Note: The yellow cells are the only cells that should be filled out.</t>
    </r>
    <r>
      <rPr>
        <sz val="14"/>
        <rFont val="Arial"/>
        <family val="2"/>
      </rPr>
      <t xml:space="preserve">
</t>
    </r>
  </si>
  <si>
    <r>
      <t xml:space="preserve">Fill out the Optional Match Detail section, including Position/Title, hourly rate, and expected hours for each sub-task.                                           
</t>
    </r>
    <r>
      <rPr>
        <i/>
        <sz val="14"/>
        <rFont val="Arial"/>
        <family val="2"/>
      </rPr>
      <t>Note: The yellow cells are the cells that should be filled out.</t>
    </r>
    <r>
      <rPr>
        <b/>
        <sz val="14"/>
        <rFont val="Arial"/>
        <family val="2"/>
      </rPr>
      <t xml:space="preserve"> 
</t>
    </r>
    <r>
      <rPr>
        <sz val="14"/>
        <rFont val="Arial"/>
        <family val="2"/>
      </rPr>
      <t>When determining in-kind match for municipal staff time, you may include fringe benefits when calculating the hourly rate that goes into the cells outlined in red to the right. See the "tips" tab for more information on fringe benefits.</t>
    </r>
  </si>
  <si>
    <r>
      <t xml:space="preserve">Once "Optional Budget Data" spreadsheet has been completed, copy and paste values by task in "Scope_Budget" sheet.                            
</t>
    </r>
    <r>
      <rPr>
        <sz val="14"/>
        <rFont val="Arial"/>
        <family val="2"/>
      </rPr>
      <t>Columns N (Optional Total Task (Grant)) and AB (Optional Total Task (Match)) in Optional Budget Data copy to Columns E (Total Grant) and F (In-Kind Match) respectively in Scope_Budget. Also copy over the contingency rate/amounts if construction project.</t>
    </r>
    <r>
      <rPr>
        <b/>
        <sz val="14"/>
        <rFont val="Arial"/>
        <family val="2"/>
      </rPr>
      <t xml:space="preserve">
Go through the Scope_Budget tab instructions above to make sure that required tab is completely filled out. The task list should be the same on both tabs.</t>
    </r>
  </si>
  <si>
    <t>Project Task Description</t>
  </si>
  <si>
    <t>Deliverables</t>
  </si>
  <si>
    <t>Approximate Start Date</t>
  </si>
  <si>
    <t>Approximate End Date</t>
  </si>
  <si>
    <t xml:space="preserve">Total Grant 
</t>
  </si>
  <si>
    <t xml:space="preserve">Cash Match
</t>
  </si>
  <si>
    <t xml:space="preserve">
Total Match</t>
  </si>
  <si>
    <t>Total Project Cost</t>
  </si>
  <si>
    <t>Tasks to be Completed by June 30, 2024</t>
  </si>
  <si>
    <t>Task 1: Project Kick-off, Management, and Reporting</t>
  </si>
  <si>
    <t>Meeting notes, sign-in sheet</t>
  </si>
  <si>
    <t>Monthly progress reports submitted by the 30th of each month of the grant period to your MVP Regional Coordinator</t>
  </si>
  <si>
    <t>Final Case Study Report, PowerPoint slide, project photos</t>
  </si>
  <si>
    <t>Total Task 1 Cost</t>
  </si>
  <si>
    <t>Task 2:  Public Involvement and Community Engagement in FY24</t>
  </si>
  <si>
    <t>Total Task 2 Cost</t>
  </si>
  <si>
    <t>Total Task 3 Cost</t>
  </si>
  <si>
    <t>Total Task 4 Cost</t>
  </si>
  <si>
    <t>Total Task 5 Cost</t>
  </si>
  <si>
    <t>Total Task 6 Cost</t>
  </si>
  <si>
    <t>Total Task 7 Cost</t>
  </si>
  <si>
    <t>Total Task 8 Cost</t>
  </si>
  <si>
    <t>TOTAL PROJECT COST FY24</t>
  </si>
  <si>
    <t>TOTAL PROJECT COST OVERALL</t>
  </si>
  <si>
    <t>Match</t>
  </si>
  <si>
    <t>Sub-task 1.2 Monthly progress reports FY24</t>
  </si>
  <si>
    <t>Sub-task 1.1 Internal Kick-off Meeting with Town, EEA, and Consultant (GEI Task 1.1)</t>
  </si>
  <si>
    <t>Sub-task 2.1 Print and Digital Media Development (GEI Task 1.2)</t>
  </si>
  <si>
    <t>Sub-task 2.2 Community Engagement at Town Summit (GEI Task 1.3a)</t>
  </si>
  <si>
    <t>Sub-task 2.3 Drone Public Event (included in Task 3.2 below, GEI Task 2.2)</t>
  </si>
  <si>
    <t>Sub-task 2.4 Community Virtual Education Event (GEI Task 1.3b)</t>
  </si>
  <si>
    <t>Sub-task 2.5 Planning Forward Event for Local Officials (GEI Task 4)</t>
  </si>
  <si>
    <t>Sub-task 2.8 ArcGIS StoryMap Development (GEI Task 6)</t>
  </si>
  <si>
    <t>Sub-task 2.9 Community Site Visit (GEI Task 9.1)</t>
  </si>
  <si>
    <t>Sub-task 2.10 Final Public Meeting (GEI Task 9.2)</t>
  </si>
  <si>
    <t>Task 3:   Existing Conditions of Shoreline Evaluation and Drone Survey (GEI Task 2)</t>
  </si>
  <si>
    <t>Sub-task 3.1 Existing Conditions of Shoreline Evaluation (GEI Task 2.1)</t>
  </si>
  <si>
    <t>Sub-task 3.2 Drone Survey, including Drone Public Event (GEI Task 2.2)</t>
  </si>
  <si>
    <t>Task 4: Existing Conditions of Culverts Survey (GEI Task 3)</t>
  </si>
  <si>
    <t>Sub-task 4.1 Existing Conditions of Culverts Survey (GEI Task 3)</t>
  </si>
  <si>
    <t>Task 5: Flood Vulnerability Study (GEI Task 5)</t>
  </si>
  <si>
    <t>Sub-task 5.2 Merrimack River Flood Risk Analysis (GEI Task 5.2)</t>
  </si>
  <si>
    <t>Sub-task 5.3 River Road Flood Risk Analysis (GEI Task 5.3)</t>
  </si>
  <si>
    <t>Task 6:   Shoreline Stabilization Options and Locations (GEI Task 7)</t>
  </si>
  <si>
    <t>Sub-task 6.1 Shoreline Stabilization Options and Locations (GEI Task 7)</t>
  </si>
  <si>
    <t>Task 7:   Infrastructure Flood Adaptation Options (GEI Task 8)</t>
  </si>
  <si>
    <t>Sub-task 7.1 Infrastructure Flood Adaptation Options (GEI Task 8)</t>
  </si>
  <si>
    <t>Task 8: Final Report and Continuing Webpage Development (GEI Task 10)</t>
  </si>
  <si>
    <t>Sub-task 8.1 Final Report (GEI Task 10.1)</t>
  </si>
  <si>
    <t>Sub-task 8.2 Continuing Webpage Development (GEI Task 10.2)</t>
  </si>
  <si>
    <t>Sub-task 1.3  Monthly Coordination at Climate Change Resiliency Committee (CCRC) Meetings</t>
  </si>
  <si>
    <t xml:space="preserve">Sub-task 1.4  Project Case Study
</t>
  </si>
  <si>
    <t>Sub-task 2.7 G.A.R. Library Events - may include read up a storm, storytime, crafts, book discussions</t>
  </si>
  <si>
    <t>Sub-task 2.6 CCRC Field Trips to River - may include kayak tour, river tour with guide, guided walks</t>
  </si>
  <si>
    <t>9/1/2023</t>
  </si>
  <si>
    <t>9/30/2023</t>
  </si>
  <si>
    <t>10/1/2023</t>
  </si>
  <si>
    <t>11/1/2023</t>
  </si>
  <si>
    <t>1/1/2024</t>
  </si>
  <si>
    <t>5/1/2024</t>
  </si>
  <si>
    <t>4/1/2024</t>
  </si>
  <si>
    <t>2/1/2024</t>
  </si>
  <si>
    <t>6/30/2024</t>
  </si>
  <si>
    <t>12/31/2023</t>
  </si>
  <si>
    <t>10/31/2023</t>
  </si>
  <si>
    <t>3/31/2024</t>
  </si>
  <si>
    <t>1/31/2024</t>
  </si>
  <si>
    <t>5/31/2024</t>
  </si>
  <si>
    <t>Meeting Notes, Sign-in Sheet</t>
  </si>
  <si>
    <t>Webpage development, West Newbury joining the Coastal Flood Community Science Project, copies of signage along River Road and Coffin Street, copies of media announcements.</t>
  </si>
  <si>
    <t>Presentation slides, recording of event</t>
  </si>
  <si>
    <t>Photos,short videos of event, sign-in sheet</t>
  </si>
  <si>
    <t>Presentation slides, recording of event, sign-in sheet</t>
  </si>
  <si>
    <t>Presentation slides, sign in sheet</t>
  </si>
  <si>
    <t>Meeting notes, photos, sign-in sheet. Tour given by Resiliency Committee members focusing on bank erosion and nature-based solutions to erosion (submerged aquatics, wetland veg, natural rock formations).</t>
  </si>
  <si>
    <t>Copies of publicity materials, meeting notes, photos, sign-in sheet.  Library events with usual publicity on Town &amp; Library webpages, social media, etc</t>
  </si>
  <si>
    <t>Photos of Event</t>
  </si>
  <si>
    <t>Technical memo</t>
  </si>
  <si>
    <t>Digital files of drone footage</t>
  </si>
  <si>
    <t xml:space="preserve">Technical memo </t>
  </si>
  <si>
    <t>Digital GIS files</t>
  </si>
  <si>
    <t>Report with inundation maps</t>
  </si>
  <si>
    <t>Draft Report, Final Report</t>
  </si>
  <si>
    <t>Updated Webpage</t>
  </si>
  <si>
    <t>GEI Numbers</t>
  </si>
  <si>
    <t>BOAT</t>
  </si>
  <si>
    <t>Webpage update with StoryMap</t>
  </si>
  <si>
    <t>Sub-task 5.1 GIS Data Compilation (GEI task 5.1)</t>
  </si>
  <si>
    <t>West Newbury 
River Road: Evaluating Vulnerabilities and Options to Promote Resiliency  
FY24 MVP Action Grant Scope/Budget</t>
  </si>
  <si>
    <t xml:space="preserve">In-Kind Match*
</t>
  </si>
  <si>
    <t>*Note: In-Kind Match is a minimum estimate only.  Full costs with specific pay rates and documented hours will be tracked throughout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</si>
</sst>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9">
    <font>
      <sz val="10"/>
      <name val="Arial"/>
    </font>
    <font>
      <sz val="10"/>
      <name val="Arial"/>
      <family val="2"/>
    </font>
    <font>
      <b/>
      <sz val="9"/>
      <name val="Times New Roman"/>
      <family val="1"/>
    </font>
    <font>
      <sz val="9"/>
      <name val="Arial"/>
      <family val="2"/>
    </font>
    <font>
      <b/>
      <sz val="9"/>
      <name val="Arial"/>
      <family val="2"/>
    </font>
    <font>
      <b/>
      <u/>
      <sz val="9"/>
      <name val="Arial"/>
      <family val="2"/>
    </font>
    <font>
      <b/>
      <sz val="12"/>
      <name val="Arial"/>
      <family val="2"/>
    </font>
    <font>
      <b/>
      <sz val="10"/>
      <name val="Arial"/>
      <family val="2"/>
    </font>
    <font>
      <b/>
      <sz val="12"/>
      <color theme="0"/>
      <name val="Arial"/>
      <family val="2"/>
    </font>
    <font>
      <sz val="12"/>
      <name val="Arial"/>
      <family val="2"/>
    </font>
    <font>
      <b/>
      <sz val="11"/>
      <name val="Arial"/>
      <family val="2"/>
    </font>
    <font>
      <sz val="10"/>
      <name val="Arial"/>
      <family val="2"/>
    </font>
    <font>
      <sz val="9"/>
      <name val="Arial"/>
      <family val="1"/>
      <charset val="2"/>
    </font>
    <font>
      <b/>
      <sz val="9"/>
      <color indexed="81"/>
      <name val="Tahoma"/>
      <family val="2"/>
    </font>
    <font>
      <b/>
      <sz val="14"/>
      <name val="Arial"/>
      <family val="2"/>
    </font>
    <font>
      <sz val="14"/>
      <name val="Arial"/>
      <family val="2"/>
    </font>
    <font>
      <i/>
      <sz val="14"/>
      <name val="Arial"/>
      <family val="2"/>
    </font>
    <font>
      <b/>
      <sz val="16"/>
      <name val="Arial"/>
      <family val="2"/>
    </font>
    <font>
      <b/>
      <sz val="12"/>
      <color rgb="FFFF0000"/>
      <name val="Arial"/>
      <family val="2"/>
    </font>
    <font>
      <sz val="14"/>
      <color rgb="FFFF0000"/>
      <name val="Arial"/>
      <family val="2"/>
    </font>
    <font>
      <b/>
      <sz val="18"/>
      <color theme="0"/>
      <name val="Arial"/>
      <family val="2"/>
    </font>
    <font>
      <u/>
      <sz val="14"/>
      <name val="Arial"/>
      <family val="2"/>
    </font>
    <font>
      <sz val="16"/>
      <name val="Arial"/>
      <family val="2"/>
    </font>
    <font>
      <b/>
      <u/>
      <sz val="14"/>
      <color rgb="FFFF0000"/>
      <name val="Arial"/>
      <family val="2"/>
    </font>
    <font>
      <sz val="10"/>
      <color theme="1"/>
      <name val="Arial"/>
      <family val="2"/>
    </font>
    <font>
      <b/>
      <sz val="10"/>
      <color theme="0" tint="-0.499984740745262"/>
      <name val="Arial"/>
      <family val="2"/>
    </font>
    <font>
      <b/>
      <sz val="9"/>
      <color theme="0" tint="-0.499984740745262"/>
      <name val="Arial"/>
      <family val="2"/>
    </font>
    <font>
      <b/>
      <sz val="12"/>
      <color theme="0" tint="-0.499984740745262"/>
      <name val="Arial"/>
      <family val="2"/>
    </font>
    <font>
      <sz val="9"/>
      <color theme="0" tint="-0.499984740745262"/>
      <name val="Arial"/>
      <family val="2"/>
    </font>
  </fonts>
  <fills count="15">
    <fill>
      <patternFill patternType="none"/>
    </fill>
    <fill>
      <patternFill patternType="gray125"/>
    </fill>
    <fill>
      <patternFill patternType="solid">
        <fgColor indexed="22"/>
        <bgColor indexed="64"/>
      </patternFill>
    </fill>
    <fill>
      <patternFill patternType="solid">
        <fgColor rgb="FF00008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rgb="FFD8E4BC"/>
        <bgColor indexed="64"/>
      </patternFill>
    </fill>
    <fill>
      <patternFill patternType="solid">
        <fgColor rgb="FFFCD5B4"/>
        <bgColor indexed="64"/>
      </patternFill>
    </fill>
    <fill>
      <patternFill patternType="solid">
        <fgColor rgb="FFF79646"/>
        <bgColor indexed="64"/>
      </patternFill>
    </fill>
    <fill>
      <patternFill patternType="solid">
        <fgColor rgb="FFFFFFCC"/>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138">
    <xf numFmtId="0" fontId="0" fillId="0" borderId="0" xfId="0"/>
    <xf numFmtId="0" fontId="3"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6" fontId="2" fillId="0" borderId="0" xfId="0" applyNumberFormat="1" applyFont="1" applyAlignment="1">
      <alignment horizontal="center" vertical="center" wrapText="1"/>
    </xf>
    <xf numFmtId="0" fontId="9" fillId="0" borderId="0" xfId="0" applyFont="1" applyAlignment="1">
      <alignment vertical="center"/>
    </xf>
    <xf numFmtId="9" fontId="0" fillId="0" borderId="0" xfId="2" applyFont="1"/>
    <xf numFmtId="0" fontId="1" fillId="0" borderId="4" xfId="0" applyFont="1" applyBorder="1" applyAlignment="1" applyProtection="1">
      <alignment horizontal="center" vertical="center"/>
      <protection locked="0"/>
    </xf>
    <xf numFmtId="0" fontId="6" fillId="12"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wrapText="1"/>
      <protection locked="0"/>
    </xf>
    <xf numFmtId="0" fontId="12" fillId="0" borderId="9" xfId="0" applyFont="1" applyBorder="1" applyAlignment="1" applyProtection="1">
      <alignment horizontal="left" vertical="center" wrapText="1" indent="2"/>
      <protection locked="0"/>
    </xf>
    <xf numFmtId="44" fontId="1" fillId="4" borderId="9" xfId="1" applyFont="1" applyFill="1" applyBorder="1" applyProtection="1">
      <protection locked="0"/>
    </xf>
    <xf numFmtId="44" fontId="1" fillId="4" borderId="3" xfId="1" applyFont="1" applyFill="1" applyBorder="1" applyAlignment="1" applyProtection="1">
      <alignment wrapText="1"/>
      <protection locked="0"/>
    </xf>
    <xf numFmtId="0" fontId="4" fillId="2" borderId="4" xfId="0" applyFont="1" applyFill="1" applyBorder="1" applyAlignment="1" applyProtection="1">
      <alignment horizontal="left" vertical="center" wrapText="1"/>
      <protection locked="0"/>
    </xf>
    <xf numFmtId="0" fontId="1" fillId="8" borderId="4" xfId="0" applyFont="1" applyFill="1" applyBorder="1" applyProtection="1">
      <protection locked="0"/>
    </xf>
    <xf numFmtId="0" fontId="4" fillId="0" borderId="4" xfId="0" applyFont="1" applyBorder="1" applyAlignment="1" applyProtection="1">
      <alignment horizontal="left" vertical="center" wrapText="1"/>
      <protection locked="0"/>
    </xf>
    <xf numFmtId="0" fontId="1" fillId="0" borderId="7" xfId="0" applyFont="1" applyBorder="1" applyAlignment="1" applyProtection="1">
      <alignment wrapText="1"/>
      <protection locked="0"/>
    </xf>
    <xf numFmtId="6" fontId="7" fillId="2" borderId="8" xfId="0" applyNumberFormat="1" applyFont="1" applyFill="1" applyBorder="1" applyAlignment="1" applyProtection="1">
      <alignment horizontal="center" vertical="center" wrapText="1"/>
      <protection locked="0"/>
    </xf>
    <xf numFmtId="0" fontId="0" fillId="0" borderId="0" xfId="0" applyProtection="1">
      <protection locked="0"/>
    </xf>
    <xf numFmtId="0" fontId="3" fillId="0" borderId="0" xfId="0" applyFont="1" applyAlignment="1" applyProtection="1">
      <alignment vertical="center"/>
      <protection locked="0"/>
    </xf>
    <xf numFmtId="0" fontId="1" fillId="0" borderId="0" xfId="0" applyFont="1" applyProtection="1">
      <protection locked="0"/>
    </xf>
    <xf numFmtId="0" fontId="6" fillId="6" borderId="4" xfId="0" applyFont="1" applyFill="1" applyBorder="1" applyAlignment="1" applyProtection="1">
      <alignment horizontal="left" vertical="center" wrapText="1"/>
      <protection locked="0"/>
    </xf>
    <xf numFmtId="0" fontId="0" fillId="6" borderId="6" xfId="0" applyFill="1" applyBorder="1" applyProtection="1">
      <protection locked="0"/>
    </xf>
    <xf numFmtId="0" fontId="0" fillId="6" borderId="5" xfId="0" applyFill="1" applyBorder="1" applyProtection="1">
      <protection locked="0"/>
    </xf>
    <xf numFmtId="0" fontId="4" fillId="0" borderId="0" xfId="0" applyFont="1" applyAlignment="1" applyProtection="1">
      <alignment horizontal="left" vertical="center" wrapText="1"/>
      <protection locked="0"/>
    </xf>
    <xf numFmtId="14" fontId="7" fillId="0" borderId="0" xfId="0" applyNumberFormat="1" applyFont="1" applyProtection="1">
      <protection locked="0"/>
    </xf>
    <xf numFmtId="0" fontId="2" fillId="0" borderId="0" xfId="0" applyFont="1" applyAlignment="1" applyProtection="1">
      <alignment horizontal="left" vertical="center" wrapText="1"/>
      <protection locked="0"/>
    </xf>
    <xf numFmtId="8" fontId="3" fillId="0" borderId="0" xfId="0" applyNumberFormat="1" applyFont="1" applyAlignment="1" applyProtection="1">
      <alignment vertical="center"/>
      <protection locked="0"/>
    </xf>
    <xf numFmtId="0" fontId="7" fillId="7"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44" fontId="0" fillId="0" borderId="0" xfId="1" applyFont="1" applyFill="1" applyBorder="1" applyAlignment="1"/>
    <xf numFmtId="44" fontId="1" fillId="13" borderId="4" xfId="1" applyFont="1" applyFill="1" applyBorder="1" applyProtection="1">
      <protection locked="0"/>
    </xf>
    <xf numFmtId="0" fontId="1" fillId="0" borderId="0" xfId="0" applyFont="1" applyAlignment="1">
      <alignment horizontal="left"/>
    </xf>
    <xf numFmtId="44" fontId="1" fillId="4" borderId="3" xfId="1" applyFont="1" applyFill="1" applyBorder="1" applyAlignment="1" applyProtection="1">
      <alignment wrapText="1"/>
    </xf>
    <xf numFmtId="44" fontId="1" fillId="11" borderId="9" xfId="1" applyFont="1" applyFill="1" applyBorder="1" applyProtection="1">
      <protection locked="0"/>
    </xf>
    <xf numFmtId="0" fontId="0" fillId="0" borderId="0" xfId="0" applyAlignment="1">
      <alignment horizontal="left" vertical="center" wrapText="1"/>
    </xf>
    <xf numFmtId="0" fontId="15" fillId="0" borderId="0" xfId="0" applyFont="1" applyAlignment="1">
      <alignment horizontal="left" vertical="center" wrapText="1"/>
    </xf>
    <xf numFmtId="0" fontId="1" fillId="0" borderId="7" xfId="0" applyFont="1" applyBorder="1" applyAlignment="1" applyProtection="1">
      <alignment vertical="center" wrapText="1"/>
      <protection locked="0"/>
    </xf>
    <xf numFmtId="0" fontId="1" fillId="8" borderId="7" xfId="0" applyFont="1" applyFill="1" applyBorder="1" applyAlignment="1" applyProtection="1">
      <alignment wrapText="1"/>
      <protection locked="0"/>
    </xf>
    <xf numFmtId="44" fontId="10" fillId="11" borderId="4" xfId="0" applyNumberFormat="1" applyFont="1" applyFill="1" applyBorder="1" applyAlignment="1" applyProtection="1">
      <alignment horizontal="center" vertical="center" wrapText="1"/>
      <protection locked="0"/>
    </xf>
    <xf numFmtId="44" fontId="10" fillId="10" borderId="4" xfId="0" applyNumberFormat="1" applyFont="1" applyFill="1" applyBorder="1" applyAlignment="1" applyProtection="1">
      <alignment horizontal="center" vertical="center" wrapText="1"/>
      <protection locked="0"/>
    </xf>
    <xf numFmtId="44" fontId="10" fillId="10" borderId="4" xfId="0" applyNumberFormat="1" applyFont="1" applyFill="1" applyBorder="1" applyAlignment="1">
      <alignment horizontal="center" vertical="center" wrapText="1"/>
    </xf>
    <xf numFmtId="164" fontId="1" fillId="0" borderId="0" xfId="0" applyNumberFormat="1" applyFont="1" applyProtection="1">
      <protection locked="0"/>
    </xf>
    <xf numFmtId="44" fontId="10" fillId="11" borderId="11" xfId="0" applyNumberFormat="1" applyFont="1" applyFill="1" applyBorder="1" applyAlignment="1" applyProtection="1">
      <alignment horizontal="center" vertical="center" wrapText="1"/>
      <protection locked="0"/>
    </xf>
    <xf numFmtId="44" fontId="10" fillId="10" borderId="11" xfId="0" applyNumberFormat="1" applyFont="1" applyFill="1" applyBorder="1" applyAlignment="1" applyProtection="1">
      <alignment horizontal="center" vertical="center" wrapText="1"/>
      <protection locked="0"/>
    </xf>
    <xf numFmtId="44" fontId="10" fillId="10" borderId="11" xfId="0" applyNumberFormat="1" applyFont="1" applyFill="1" applyBorder="1" applyAlignment="1">
      <alignment horizontal="center" vertical="center" wrapText="1"/>
    </xf>
    <xf numFmtId="0" fontId="0" fillId="6" borderId="14" xfId="0" applyFill="1" applyBorder="1" applyProtection="1">
      <protection locked="0"/>
    </xf>
    <xf numFmtId="0" fontId="6" fillId="6" borderId="12" xfId="0" applyFont="1" applyFill="1" applyBorder="1" applyAlignment="1" applyProtection="1">
      <alignment horizontal="left" vertical="center" wrapText="1"/>
      <protection locked="0"/>
    </xf>
    <xf numFmtId="44" fontId="1" fillId="0" borderId="0" xfId="0" applyNumberFormat="1" applyFont="1" applyAlignment="1">
      <alignment horizontal="center"/>
    </xf>
    <xf numFmtId="0" fontId="1" fillId="8" borderId="7" xfId="0" applyFont="1" applyFill="1" applyBorder="1" applyProtection="1">
      <protection locked="0"/>
    </xf>
    <xf numFmtId="0" fontId="1" fillId="8" borderId="4" xfId="0" applyFont="1" applyFill="1" applyBorder="1"/>
    <xf numFmtId="44" fontId="1" fillId="5" borderId="4" xfId="1" applyFont="1" applyFill="1" applyBorder="1"/>
    <xf numFmtId="0" fontId="1" fillId="0" borderId="7" xfId="0" applyFont="1" applyBorder="1" applyProtection="1">
      <protection locked="0"/>
    </xf>
    <xf numFmtId="0" fontId="1" fillId="0" borderId="10" xfId="0" applyFont="1" applyBorder="1" applyProtection="1">
      <protection locked="0"/>
    </xf>
    <xf numFmtId="44" fontId="1" fillId="10" borderId="9" xfId="1" applyFont="1" applyFill="1" applyBorder="1" applyProtection="1">
      <protection locked="0"/>
    </xf>
    <xf numFmtId="44" fontId="1" fillId="5" borderId="9" xfId="1" applyFont="1" applyFill="1" applyBorder="1"/>
    <xf numFmtId="44" fontId="1" fillId="5" borderId="3" xfId="1" applyFont="1" applyFill="1" applyBorder="1" applyProtection="1"/>
    <xf numFmtId="44" fontId="1" fillId="5" borderId="9" xfId="1" applyFont="1" applyFill="1" applyBorder="1" applyProtection="1">
      <protection locked="0"/>
    </xf>
    <xf numFmtId="44" fontId="1" fillId="5" borderId="3" xfId="1" applyFont="1" applyFill="1" applyBorder="1" applyProtection="1">
      <protection locked="0"/>
    </xf>
    <xf numFmtId="44" fontId="1" fillId="5" borderId="3" xfId="1" applyFont="1" applyFill="1" applyBorder="1"/>
    <xf numFmtId="6" fontId="7" fillId="2" borderId="3" xfId="0" applyNumberFormat="1" applyFont="1" applyFill="1" applyBorder="1" applyAlignment="1">
      <alignment horizontal="center" vertical="center" wrapText="1"/>
    </xf>
    <xf numFmtId="6" fontId="7" fillId="2" borderId="3" xfId="0" applyNumberFormat="1" applyFont="1" applyFill="1" applyBorder="1" applyAlignment="1" applyProtection="1">
      <alignment horizontal="center" vertical="center" wrapText="1"/>
      <protection locked="0"/>
    </xf>
    <xf numFmtId="1" fontId="1" fillId="2" borderId="4" xfId="0" applyNumberFormat="1" applyFont="1" applyFill="1" applyBorder="1" applyAlignment="1">
      <alignment horizontal="center" wrapText="1"/>
    </xf>
    <xf numFmtId="164" fontId="7" fillId="0" borderId="4" xfId="0" applyNumberFormat="1" applyFont="1" applyBorder="1" applyAlignment="1">
      <alignment horizontal="center" wrapText="1"/>
    </xf>
    <xf numFmtId="164" fontId="7" fillId="0" borderId="9" xfId="0" applyNumberFormat="1" applyFont="1" applyBorder="1" applyAlignment="1">
      <alignment horizontal="center" wrapText="1"/>
    </xf>
    <xf numFmtId="164" fontId="7" fillId="7" borderId="3" xfId="0" applyNumberFormat="1" applyFont="1" applyFill="1" applyBorder="1" applyAlignment="1">
      <alignment horizontal="center" wrapText="1"/>
    </xf>
    <xf numFmtId="0" fontId="1" fillId="2" borderId="3" xfId="0" applyFont="1" applyFill="1" applyBorder="1" applyAlignment="1">
      <alignment horizontal="center" wrapText="1"/>
    </xf>
    <xf numFmtId="6" fontId="7" fillId="2" borderId="3" xfId="0" applyNumberFormat="1" applyFont="1" applyFill="1" applyBorder="1" applyAlignment="1">
      <alignment horizontal="center" wrapText="1"/>
    </xf>
    <xf numFmtId="0" fontId="3" fillId="0" borderId="0" xfId="0" applyFont="1"/>
    <xf numFmtId="44" fontId="10" fillId="7" borderId="4" xfId="0" applyNumberFormat="1" applyFont="1" applyFill="1" applyBorder="1" applyAlignment="1">
      <alignment horizontal="center" wrapText="1"/>
    </xf>
    <xf numFmtId="8" fontId="4" fillId="0" borderId="0" xfId="0" applyNumberFormat="1" applyFont="1" applyAlignment="1">
      <alignment horizontal="center" wrapText="1"/>
    </xf>
    <xf numFmtId="44" fontId="10" fillId="7" borderId="11" xfId="0" applyNumberFormat="1" applyFont="1" applyFill="1" applyBorder="1" applyAlignment="1">
      <alignment horizontal="center" wrapText="1"/>
    </xf>
    <xf numFmtId="0" fontId="19" fillId="0" borderId="0" xfId="0" applyFont="1" applyAlignment="1">
      <alignment wrapText="1"/>
    </xf>
    <xf numFmtId="0" fontId="0" fillId="0" borderId="4" xfId="0" applyBorder="1"/>
    <xf numFmtId="0" fontId="15" fillId="0" borderId="4" xfId="0" applyFont="1" applyBorder="1" applyAlignment="1">
      <alignment horizontal="left" vertical="center" wrapText="1" indent="1"/>
    </xf>
    <xf numFmtId="0" fontId="14" fillId="0" borderId="4" xfId="0" applyFont="1" applyBorder="1" applyAlignment="1">
      <alignment horizontal="left" vertical="center" wrapText="1" indent="1"/>
    </xf>
    <xf numFmtId="0" fontId="15" fillId="0" borderId="4" xfId="0" applyFont="1" applyBorder="1" applyAlignment="1">
      <alignment horizontal="left" vertical="center" wrapText="1"/>
    </xf>
    <xf numFmtId="0" fontId="14" fillId="14" borderId="4" xfId="0" applyFont="1" applyFill="1" applyBorder="1" applyAlignment="1">
      <alignment horizontal="right" vertical="center" indent="1"/>
    </xf>
    <xf numFmtId="0" fontId="0" fillId="14" borderId="4" xfId="0" applyFill="1" applyBorder="1"/>
    <xf numFmtId="0" fontId="22" fillId="0" borderId="17" xfId="0" applyFont="1" applyBorder="1" applyAlignment="1">
      <alignment horizontal="right" vertical="top" indent="1"/>
    </xf>
    <xf numFmtId="0" fontId="0" fillId="0" borderId="0" xfId="0" applyAlignment="1">
      <alignment vertical="center"/>
    </xf>
    <xf numFmtId="0" fontId="22" fillId="0" borderId="19" xfId="0" applyFont="1" applyBorder="1" applyAlignment="1">
      <alignment horizontal="right" vertical="top" indent="1"/>
    </xf>
    <xf numFmtId="0" fontId="15" fillId="0" borderId="20" xfId="0" applyFont="1" applyBorder="1" applyAlignment="1">
      <alignment horizontal="left" vertical="center" wrapText="1" indent="1"/>
    </xf>
    <xf numFmtId="10" fontId="1" fillId="0" borderId="0" xfId="2" applyNumberFormat="1" applyFont="1" applyFill="1" applyAlignment="1" applyProtection="1">
      <alignment horizontal="center"/>
    </xf>
    <xf numFmtId="0" fontId="4" fillId="0" borderId="6" xfId="0" applyFont="1" applyBorder="1" applyAlignment="1" applyProtection="1">
      <alignment horizontal="left" vertical="center" wrapText="1"/>
      <protection locked="0"/>
    </xf>
    <xf numFmtId="0" fontId="1" fillId="0" borderId="5" xfId="0" applyFont="1" applyBorder="1" applyProtection="1">
      <protection locked="0"/>
    </xf>
    <xf numFmtId="44" fontId="1" fillId="0" borderId="5" xfId="1" applyFont="1" applyFill="1" applyBorder="1" applyProtection="1">
      <protection locked="0"/>
    </xf>
    <xf numFmtId="44" fontId="1" fillId="0" borderId="5" xfId="1" applyFont="1" applyFill="1" applyBorder="1"/>
    <xf numFmtId="0" fontId="1" fillId="0" borderId="0" xfId="0" applyFont="1" applyAlignment="1" applyProtection="1">
      <alignment horizontal="center"/>
      <protection locked="0"/>
    </xf>
    <xf numFmtId="14" fontId="0" fillId="6" borderId="13" xfId="0" applyNumberFormat="1" applyFill="1" applyBorder="1" applyProtection="1">
      <protection locked="0"/>
    </xf>
    <xf numFmtId="14" fontId="0" fillId="6" borderId="14" xfId="0" applyNumberFormat="1" applyFill="1" applyBorder="1" applyProtection="1">
      <protection locked="0"/>
    </xf>
    <xf numFmtId="0" fontId="7" fillId="0" borderId="2" xfId="0" applyFont="1" applyBorder="1" applyAlignment="1" applyProtection="1">
      <alignment horizontal="center" vertical="center"/>
      <protection locked="0"/>
    </xf>
    <xf numFmtId="0" fontId="15" fillId="0" borderId="18" xfId="0" applyFont="1" applyBorder="1" applyAlignment="1">
      <alignment horizontal="left" vertical="top" wrapText="1" indent="1"/>
    </xf>
    <xf numFmtId="0" fontId="15" fillId="0" borderId="18" xfId="0" applyFont="1" applyBorder="1" applyAlignment="1">
      <alignment horizontal="left" vertical="center" wrapText="1" indent="1"/>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3" fillId="0" borderId="4" xfId="0" applyFont="1" applyBorder="1" applyAlignment="1" applyProtection="1">
      <alignment horizontal="left" vertical="center" wrapText="1" indent="1"/>
      <protection locked="0"/>
    </xf>
    <xf numFmtId="49" fontId="1" fillId="0" borderId="4" xfId="0" applyNumberFormat="1" applyFont="1" applyBorder="1" applyAlignment="1" applyProtection="1">
      <alignment horizontal="center"/>
      <protection locked="0"/>
    </xf>
    <xf numFmtId="49" fontId="1" fillId="0" borderId="9" xfId="0" applyNumberFormat="1" applyFont="1" applyBorder="1" applyAlignment="1" applyProtection="1">
      <alignment horizontal="center"/>
      <protection locked="0"/>
    </xf>
    <xf numFmtId="49" fontId="1" fillId="0" borderId="6" xfId="0" applyNumberFormat="1" applyFont="1" applyBorder="1" applyAlignment="1" applyProtection="1">
      <alignment horizontal="center"/>
      <protection locked="0"/>
    </xf>
    <xf numFmtId="49" fontId="1" fillId="8" borderId="4" xfId="0" applyNumberFormat="1" applyFont="1" applyFill="1" applyBorder="1" applyAlignment="1" applyProtection="1">
      <alignment horizontal="center"/>
      <protection locked="0"/>
    </xf>
    <xf numFmtId="49" fontId="1" fillId="0" borderId="4" xfId="0" applyNumberFormat="1" applyFont="1" applyBorder="1" applyAlignment="1" applyProtection="1">
      <alignment horizontal="center" wrapText="1"/>
      <protection locked="0"/>
    </xf>
    <xf numFmtId="49" fontId="1" fillId="0" borderId="4" xfId="0" quotePrefix="1" applyNumberFormat="1" applyFont="1" applyBorder="1" applyAlignment="1" applyProtection="1">
      <alignment horizontal="center"/>
      <protection locked="0"/>
    </xf>
    <xf numFmtId="0" fontId="1" fillId="0" borderId="7"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24" fillId="0" borderId="0" xfId="0" applyFont="1" applyAlignment="1">
      <alignment vertical="center"/>
    </xf>
    <xf numFmtId="0" fontId="25" fillId="0" borderId="0" xfId="0" applyFont="1" applyAlignment="1">
      <alignment horizontal="center"/>
    </xf>
    <xf numFmtId="0" fontId="26" fillId="0" borderId="0" xfId="0" applyFont="1" applyAlignment="1" applyProtection="1">
      <alignment horizontal="center" vertical="center"/>
      <protection locked="0"/>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vertical="center"/>
    </xf>
    <xf numFmtId="0" fontId="4" fillId="0" borderId="0" xfId="0" applyFont="1" applyAlignment="1" applyProtection="1">
      <alignment vertical="center"/>
      <protection locked="0"/>
    </xf>
    <xf numFmtId="0" fontId="15" fillId="0" borderId="17" xfId="0" applyFont="1" applyBorder="1" applyAlignment="1">
      <alignment horizontal="left" vertical="center" wrapText="1" indent="1"/>
    </xf>
    <xf numFmtId="0" fontId="15" fillId="0" borderId="18" xfId="0" applyFont="1" applyBorder="1" applyAlignment="1">
      <alignment horizontal="left" vertical="center" wrapText="1" indent="1"/>
    </xf>
    <xf numFmtId="0" fontId="17" fillId="10" borderId="17" xfId="0" applyFont="1" applyFill="1" applyBorder="1" applyAlignment="1">
      <alignment horizontal="left" vertical="center" wrapText="1" indent="1"/>
    </xf>
    <xf numFmtId="0" fontId="17" fillId="10" borderId="18" xfId="0" applyFont="1" applyFill="1" applyBorder="1" applyAlignment="1">
      <alignment horizontal="left" vertical="center" wrapText="1" inden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17" fillId="10" borderId="4" xfId="0" applyFont="1" applyFill="1" applyBorder="1" applyAlignment="1">
      <alignment horizontal="left" vertical="center" wrapText="1" indent="1"/>
    </xf>
    <xf numFmtId="0" fontId="0" fillId="0" borderId="4" xfId="0" applyBorder="1" applyAlignment="1">
      <alignment horizontal="left" indent="1"/>
    </xf>
    <xf numFmtId="0" fontId="20" fillId="3" borderId="4" xfId="0" applyFont="1" applyFill="1" applyBorder="1" applyAlignment="1">
      <alignment horizontal="left" vertical="center" wrapText="1" indent="1"/>
    </xf>
    <xf numFmtId="0" fontId="7"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8" fillId="3" borderId="0" xfId="0" applyFont="1" applyFill="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18" fillId="0" borderId="0" xfId="0" applyFont="1" applyAlignment="1">
      <alignment vertical="center"/>
    </xf>
    <xf numFmtId="0" fontId="0" fillId="0" borderId="0" xfId="0"/>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CD5B4"/>
      <color rgb="FFD8E4BC"/>
      <color rgb="FF006100"/>
      <color rgb="FFC6EFCE"/>
      <color rgb="FFFFFFCC"/>
      <color rgb="FFFABF8E"/>
      <color rgb="FFFFFF21"/>
      <color rgb="FFFFFF79"/>
      <color rgb="FFFFFF99"/>
      <color rgb="FFF9A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2</xdr:col>
      <xdr:colOff>361949</xdr:colOff>
      <xdr:row>6</xdr:row>
      <xdr:rowOff>444501</xdr:rowOff>
    </xdr:from>
    <xdr:to>
      <xdr:col>2</xdr:col>
      <xdr:colOff>8184037</xdr:colOff>
      <xdr:row>6</xdr:row>
      <xdr:rowOff>3420832</xdr:rowOff>
    </xdr:to>
    <xdr:pic>
      <xdr:nvPicPr>
        <xdr:cNvPr id="3" name="Picture 2">
          <a:extLst>
            <a:ext uri="{FF2B5EF4-FFF2-40B4-BE49-F238E27FC236}">
              <a16:creationId xmlns:a16="http://schemas.microsoft.com/office/drawing/2014/main" id="{72A1E59B-4CC7-4C73-9D13-A1B8D402DFD2}"/>
            </a:ext>
          </a:extLst>
        </xdr:cNvPr>
        <xdr:cNvPicPr>
          <a:picLocks noChangeAspect="1"/>
        </xdr:cNvPicPr>
      </xdr:nvPicPr>
      <xdr:blipFill rotWithShape="1">
        <a:blip xmlns:r="http://schemas.openxmlformats.org/officeDocument/2006/relationships" r:embed="rId1"/>
        <a:srcRect t="18162" r="1375" b="1679"/>
        <a:stretch/>
      </xdr:blipFill>
      <xdr:spPr>
        <a:xfrm>
          <a:off x="7331074" y="8858251"/>
          <a:ext cx="7825263" cy="2973156"/>
        </a:xfrm>
        <a:prstGeom prst="rect">
          <a:avLst/>
        </a:prstGeom>
        <a:ln w="12700">
          <a:solidFill>
            <a:schemeClr val="tx1"/>
          </a:solidFill>
        </a:ln>
      </xdr:spPr>
    </xdr:pic>
    <xdr:clientData/>
  </xdr:twoCellAnchor>
  <xdr:twoCellAnchor editAs="oneCell">
    <xdr:from>
      <xdr:col>2</xdr:col>
      <xdr:colOff>241301</xdr:colOff>
      <xdr:row>9</xdr:row>
      <xdr:rowOff>285749</xdr:rowOff>
    </xdr:from>
    <xdr:to>
      <xdr:col>2</xdr:col>
      <xdr:colOff>4778375</xdr:colOff>
      <xdr:row>9</xdr:row>
      <xdr:rowOff>5018081</xdr:rowOff>
    </xdr:to>
    <xdr:pic>
      <xdr:nvPicPr>
        <xdr:cNvPr id="5" name="Picture 4">
          <a:extLst>
            <a:ext uri="{FF2B5EF4-FFF2-40B4-BE49-F238E27FC236}">
              <a16:creationId xmlns:a16="http://schemas.microsoft.com/office/drawing/2014/main" id="{893734F3-2458-4B61-8202-A6C859D9A8C4}"/>
            </a:ext>
          </a:extLst>
        </xdr:cNvPr>
        <xdr:cNvPicPr>
          <a:picLocks noChangeAspect="1"/>
        </xdr:cNvPicPr>
      </xdr:nvPicPr>
      <xdr:blipFill rotWithShape="1">
        <a:blip xmlns:r="http://schemas.openxmlformats.org/officeDocument/2006/relationships" r:embed="rId2"/>
        <a:srcRect t="14719" r="15967"/>
        <a:stretch/>
      </xdr:blipFill>
      <xdr:spPr>
        <a:xfrm>
          <a:off x="7210426" y="17732374"/>
          <a:ext cx="4537074" cy="4729157"/>
        </a:xfrm>
        <a:prstGeom prst="rect">
          <a:avLst/>
        </a:prstGeom>
        <a:ln w="12700">
          <a:solidFill>
            <a:schemeClr val="tx1"/>
          </a:solidFill>
        </a:ln>
      </xdr:spPr>
    </xdr:pic>
    <xdr:clientData/>
  </xdr:twoCellAnchor>
  <xdr:twoCellAnchor editAs="oneCell">
    <xdr:from>
      <xdr:col>2</xdr:col>
      <xdr:colOff>4896183</xdr:colOff>
      <xdr:row>9</xdr:row>
      <xdr:rowOff>301624</xdr:rowOff>
    </xdr:from>
    <xdr:to>
      <xdr:col>2</xdr:col>
      <xdr:colOff>9283700</xdr:colOff>
      <xdr:row>9</xdr:row>
      <xdr:rowOff>4991011</xdr:rowOff>
    </xdr:to>
    <xdr:pic>
      <xdr:nvPicPr>
        <xdr:cNvPr id="6" name="Picture 5">
          <a:extLst>
            <a:ext uri="{FF2B5EF4-FFF2-40B4-BE49-F238E27FC236}">
              <a16:creationId xmlns:a16="http://schemas.microsoft.com/office/drawing/2014/main" id="{E3084E5E-E56F-4EA7-9B02-FAA92F9E239E}"/>
            </a:ext>
          </a:extLst>
        </xdr:cNvPr>
        <xdr:cNvPicPr>
          <a:picLocks noChangeAspect="1"/>
        </xdr:cNvPicPr>
      </xdr:nvPicPr>
      <xdr:blipFill rotWithShape="1">
        <a:blip xmlns:r="http://schemas.openxmlformats.org/officeDocument/2006/relationships" r:embed="rId3"/>
        <a:srcRect t="11412" r="19058"/>
        <a:stretch/>
      </xdr:blipFill>
      <xdr:spPr>
        <a:xfrm>
          <a:off x="11865308" y="17748249"/>
          <a:ext cx="4390692" cy="4689387"/>
        </a:xfrm>
        <a:prstGeom prst="rect">
          <a:avLst/>
        </a:prstGeom>
        <a:ln w="12700">
          <a:solidFill>
            <a:schemeClr val="tx1"/>
          </a:solidFill>
        </a:ln>
      </xdr:spPr>
    </xdr:pic>
    <xdr:clientData/>
  </xdr:twoCellAnchor>
  <xdr:twoCellAnchor editAs="oneCell">
    <xdr:from>
      <xdr:col>2</xdr:col>
      <xdr:colOff>234204</xdr:colOff>
      <xdr:row>10</xdr:row>
      <xdr:rowOff>177799</xdr:rowOff>
    </xdr:from>
    <xdr:to>
      <xdr:col>2</xdr:col>
      <xdr:colOff>4381499</xdr:colOff>
      <xdr:row>10</xdr:row>
      <xdr:rowOff>4884119</xdr:rowOff>
    </xdr:to>
    <xdr:pic>
      <xdr:nvPicPr>
        <xdr:cNvPr id="7" name="Picture 6">
          <a:extLst>
            <a:ext uri="{FF2B5EF4-FFF2-40B4-BE49-F238E27FC236}">
              <a16:creationId xmlns:a16="http://schemas.microsoft.com/office/drawing/2014/main" id="{BE9F2869-A21A-4230-9037-1FF2802B477A}"/>
            </a:ext>
          </a:extLst>
        </xdr:cNvPr>
        <xdr:cNvPicPr>
          <a:picLocks noChangeAspect="1"/>
        </xdr:cNvPicPr>
      </xdr:nvPicPr>
      <xdr:blipFill rotWithShape="1">
        <a:blip xmlns:r="http://schemas.openxmlformats.org/officeDocument/2006/relationships" r:embed="rId4"/>
        <a:srcRect t="6657" r="18624"/>
        <a:stretch/>
      </xdr:blipFill>
      <xdr:spPr>
        <a:xfrm>
          <a:off x="7211267" y="22752049"/>
          <a:ext cx="4147295" cy="4709495"/>
        </a:xfrm>
        <a:prstGeom prst="rect">
          <a:avLst/>
        </a:prstGeom>
        <a:ln w="12700">
          <a:solidFill>
            <a:schemeClr val="tx1"/>
          </a:solidFill>
        </a:ln>
      </xdr:spPr>
    </xdr:pic>
    <xdr:clientData/>
  </xdr:twoCellAnchor>
  <xdr:twoCellAnchor editAs="oneCell">
    <xdr:from>
      <xdr:col>2</xdr:col>
      <xdr:colOff>281609</xdr:colOff>
      <xdr:row>13</xdr:row>
      <xdr:rowOff>317939</xdr:rowOff>
    </xdr:from>
    <xdr:to>
      <xdr:col>2</xdr:col>
      <xdr:colOff>4904619</xdr:colOff>
      <xdr:row>13</xdr:row>
      <xdr:rowOff>4905452</xdr:rowOff>
    </xdr:to>
    <xdr:pic>
      <xdr:nvPicPr>
        <xdr:cNvPr id="8" name="Picture 7">
          <a:extLst>
            <a:ext uri="{FF2B5EF4-FFF2-40B4-BE49-F238E27FC236}">
              <a16:creationId xmlns:a16="http://schemas.microsoft.com/office/drawing/2014/main" id="{BCBA0FCD-CA6A-49CC-BC38-ED1B974E4EF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7262073" y="35165832"/>
          <a:ext cx="4619835" cy="4590688"/>
        </a:xfrm>
        <a:prstGeom prst="rect">
          <a:avLst/>
        </a:prstGeom>
        <a:ln w="12700">
          <a:solidFill>
            <a:schemeClr val="tx1"/>
          </a:solidFill>
        </a:ln>
      </xdr:spPr>
    </xdr:pic>
    <xdr:clientData/>
  </xdr:twoCellAnchor>
  <xdr:twoCellAnchor editAs="oneCell">
    <xdr:from>
      <xdr:col>2</xdr:col>
      <xdr:colOff>423333</xdr:colOff>
      <xdr:row>4</xdr:row>
      <xdr:rowOff>275165</xdr:rowOff>
    </xdr:from>
    <xdr:to>
      <xdr:col>2</xdr:col>
      <xdr:colOff>5040842</xdr:colOff>
      <xdr:row>4</xdr:row>
      <xdr:rowOff>3778859</xdr:rowOff>
    </xdr:to>
    <xdr:pic>
      <xdr:nvPicPr>
        <xdr:cNvPr id="4" name="Picture 3">
          <a:extLst>
            <a:ext uri="{FF2B5EF4-FFF2-40B4-BE49-F238E27FC236}">
              <a16:creationId xmlns:a16="http://schemas.microsoft.com/office/drawing/2014/main" id="{806BE34D-26F2-41D2-8178-0A625EE9151E}"/>
            </a:ext>
          </a:extLst>
        </xdr:cNvPr>
        <xdr:cNvPicPr>
          <a:picLocks noChangeAspect="1"/>
        </xdr:cNvPicPr>
      </xdr:nvPicPr>
      <xdr:blipFill rotWithShape="1">
        <a:blip xmlns:r="http://schemas.openxmlformats.org/officeDocument/2006/relationships" r:embed="rId6"/>
        <a:srcRect l="3573" t="2069" r="1612"/>
        <a:stretch/>
      </xdr:blipFill>
      <xdr:spPr>
        <a:xfrm>
          <a:off x="6783916" y="4519082"/>
          <a:ext cx="4614334" cy="3506869"/>
        </a:xfrm>
        <a:prstGeom prst="rect">
          <a:avLst/>
        </a:prstGeom>
        <a:ln w="12700">
          <a:solidFill>
            <a:schemeClr val="tx1"/>
          </a:solidFill>
        </a:ln>
      </xdr:spPr>
    </xdr:pic>
    <xdr:clientData/>
  </xdr:twoCellAnchor>
  <xdr:twoCellAnchor editAs="oneCell">
    <xdr:from>
      <xdr:col>2</xdr:col>
      <xdr:colOff>435427</xdr:colOff>
      <xdr:row>19</xdr:row>
      <xdr:rowOff>176892</xdr:rowOff>
    </xdr:from>
    <xdr:to>
      <xdr:col>2</xdr:col>
      <xdr:colOff>9524998</xdr:colOff>
      <xdr:row>19</xdr:row>
      <xdr:rowOff>4865781</xdr:rowOff>
    </xdr:to>
    <xdr:pic>
      <xdr:nvPicPr>
        <xdr:cNvPr id="10" name="Picture 9">
          <a:extLst>
            <a:ext uri="{FF2B5EF4-FFF2-40B4-BE49-F238E27FC236}">
              <a16:creationId xmlns:a16="http://schemas.microsoft.com/office/drawing/2014/main" id="{6CE6FE39-FDD3-48B7-804B-75D8689910D3}"/>
            </a:ext>
          </a:extLst>
        </xdr:cNvPr>
        <xdr:cNvPicPr>
          <a:picLocks noChangeAspect="1"/>
        </xdr:cNvPicPr>
      </xdr:nvPicPr>
      <xdr:blipFill rotWithShape="1">
        <a:blip xmlns:r="http://schemas.openxmlformats.org/officeDocument/2006/relationships" r:embed="rId7"/>
        <a:srcRect l="1453" r="1455"/>
        <a:stretch/>
      </xdr:blipFill>
      <xdr:spPr>
        <a:xfrm>
          <a:off x="7415891" y="57149999"/>
          <a:ext cx="9089571" cy="4685714"/>
        </a:xfrm>
        <a:prstGeom prst="rect">
          <a:avLst/>
        </a:prstGeom>
        <a:ln w="12700">
          <a:solidFill>
            <a:schemeClr val="tx1"/>
          </a:solidFill>
        </a:ln>
      </xdr:spPr>
    </xdr:pic>
    <xdr:clientData/>
  </xdr:twoCellAnchor>
  <xdr:twoCellAnchor editAs="oneCell">
    <xdr:from>
      <xdr:col>2</xdr:col>
      <xdr:colOff>437129</xdr:colOff>
      <xdr:row>20</xdr:row>
      <xdr:rowOff>369094</xdr:rowOff>
    </xdr:from>
    <xdr:to>
      <xdr:col>2</xdr:col>
      <xdr:colOff>10747364</xdr:colOff>
      <xdr:row>20</xdr:row>
      <xdr:rowOff>3840639</xdr:rowOff>
    </xdr:to>
    <xdr:pic>
      <xdr:nvPicPr>
        <xdr:cNvPr id="22" name="Picture 21">
          <a:extLst>
            <a:ext uri="{FF2B5EF4-FFF2-40B4-BE49-F238E27FC236}">
              <a16:creationId xmlns:a16="http://schemas.microsoft.com/office/drawing/2014/main" id="{DC6F9712-33AE-4D8E-9EE6-2D1B2D2CD39E}"/>
            </a:ext>
          </a:extLst>
        </xdr:cNvPr>
        <xdr:cNvPicPr>
          <a:picLocks noChangeAspect="1"/>
        </xdr:cNvPicPr>
      </xdr:nvPicPr>
      <xdr:blipFill>
        <a:blip xmlns:r="http://schemas.openxmlformats.org/officeDocument/2006/relationships" r:embed="rId8"/>
        <a:stretch>
          <a:fillRect/>
        </a:stretch>
      </xdr:blipFill>
      <xdr:spPr>
        <a:xfrm>
          <a:off x="7417593" y="62417665"/>
          <a:ext cx="10310235" cy="3474720"/>
        </a:xfrm>
        <a:prstGeom prst="rect">
          <a:avLst/>
        </a:prstGeom>
        <a:ln w="12700">
          <a:solidFill>
            <a:schemeClr val="tx1"/>
          </a:solidFill>
        </a:ln>
      </xdr:spPr>
    </xdr:pic>
    <xdr:clientData/>
  </xdr:twoCellAnchor>
  <xdr:twoCellAnchor editAs="oneCell">
    <xdr:from>
      <xdr:col>2</xdr:col>
      <xdr:colOff>317501</xdr:colOff>
      <xdr:row>12</xdr:row>
      <xdr:rowOff>242660</xdr:rowOff>
    </xdr:from>
    <xdr:to>
      <xdr:col>2</xdr:col>
      <xdr:colOff>4487183</xdr:colOff>
      <xdr:row>12</xdr:row>
      <xdr:rowOff>4541073</xdr:rowOff>
    </xdr:to>
    <xdr:pic>
      <xdr:nvPicPr>
        <xdr:cNvPr id="9" name="Picture 8">
          <a:extLst>
            <a:ext uri="{FF2B5EF4-FFF2-40B4-BE49-F238E27FC236}">
              <a16:creationId xmlns:a16="http://schemas.microsoft.com/office/drawing/2014/main" id="{2C59539C-C20B-495F-9591-46DAEB96C069}"/>
            </a:ext>
          </a:extLst>
        </xdr:cNvPr>
        <xdr:cNvPicPr>
          <a:picLocks noChangeAspect="1"/>
        </xdr:cNvPicPr>
      </xdr:nvPicPr>
      <xdr:blipFill rotWithShape="1">
        <a:blip xmlns:r="http://schemas.openxmlformats.org/officeDocument/2006/relationships" r:embed="rId9"/>
        <a:srcRect r="18408"/>
        <a:stretch/>
      </xdr:blipFill>
      <xdr:spPr>
        <a:xfrm>
          <a:off x="7297965" y="30273624"/>
          <a:ext cx="4172857" cy="4295238"/>
        </a:xfrm>
        <a:prstGeom prst="rect">
          <a:avLst/>
        </a:prstGeom>
        <a:ln w="12700">
          <a:solidFill>
            <a:schemeClr val="tx1"/>
          </a:solidFill>
        </a:ln>
      </xdr:spPr>
    </xdr:pic>
    <xdr:clientData/>
  </xdr:twoCellAnchor>
  <xdr:twoCellAnchor editAs="oneCell">
    <xdr:from>
      <xdr:col>2</xdr:col>
      <xdr:colOff>291990</xdr:colOff>
      <xdr:row>16</xdr:row>
      <xdr:rowOff>81643</xdr:rowOff>
    </xdr:from>
    <xdr:to>
      <xdr:col>2</xdr:col>
      <xdr:colOff>7161893</xdr:colOff>
      <xdr:row>16</xdr:row>
      <xdr:rowOff>5152531</xdr:rowOff>
    </xdr:to>
    <xdr:pic>
      <xdr:nvPicPr>
        <xdr:cNvPr id="26" name="Picture 25">
          <a:extLst>
            <a:ext uri="{FF2B5EF4-FFF2-40B4-BE49-F238E27FC236}">
              <a16:creationId xmlns:a16="http://schemas.microsoft.com/office/drawing/2014/main" id="{5EED5608-7F64-4E9D-A9B8-C15D28DA13A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xdr:blipFill>
      <xdr:spPr bwMode="auto">
        <a:xfrm>
          <a:off x="7272454" y="50142322"/>
          <a:ext cx="6869903" cy="5074063"/>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5170715</xdr:colOff>
      <xdr:row>13</xdr:row>
      <xdr:rowOff>68035</xdr:rowOff>
    </xdr:from>
    <xdr:to>
      <xdr:col>2</xdr:col>
      <xdr:colOff>13918979</xdr:colOff>
      <xdr:row>13</xdr:row>
      <xdr:rowOff>5089070</xdr:rowOff>
    </xdr:to>
    <xdr:pic>
      <xdr:nvPicPr>
        <xdr:cNvPr id="27" name="Picture 26">
          <a:extLst>
            <a:ext uri="{FF2B5EF4-FFF2-40B4-BE49-F238E27FC236}">
              <a16:creationId xmlns:a16="http://schemas.microsoft.com/office/drawing/2014/main" id="{FCFEB560-4AE4-4EF1-9E4F-6D7F82AEA55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688536" y="36140571"/>
          <a:ext cx="8745089" cy="5021035"/>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285749</xdr:colOff>
      <xdr:row>11</xdr:row>
      <xdr:rowOff>244929</xdr:rowOff>
    </xdr:from>
    <xdr:to>
      <xdr:col>2</xdr:col>
      <xdr:colOff>5936543</xdr:colOff>
      <xdr:row>11</xdr:row>
      <xdr:rowOff>2105247</xdr:rowOff>
    </xdr:to>
    <xdr:pic>
      <xdr:nvPicPr>
        <xdr:cNvPr id="13" name="Picture 12">
          <a:extLst>
            <a:ext uri="{FF2B5EF4-FFF2-40B4-BE49-F238E27FC236}">
              <a16:creationId xmlns:a16="http://schemas.microsoft.com/office/drawing/2014/main" id="{17CCFE8D-2814-4B53-AE1A-E522F43732B7}"/>
            </a:ext>
          </a:extLst>
        </xdr:cNvPr>
        <xdr:cNvPicPr>
          <a:picLocks noChangeAspect="1"/>
        </xdr:cNvPicPr>
      </xdr:nvPicPr>
      <xdr:blipFill>
        <a:blip xmlns:r="http://schemas.openxmlformats.org/officeDocument/2006/relationships" r:embed="rId12"/>
        <a:stretch>
          <a:fillRect/>
        </a:stretch>
      </xdr:blipFill>
      <xdr:spPr>
        <a:xfrm>
          <a:off x="7266213" y="27881036"/>
          <a:ext cx="5647619" cy="1857143"/>
        </a:xfrm>
        <a:prstGeom prst="rect">
          <a:avLst/>
        </a:prstGeom>
        <a:ln w="12700">
          <a:solidFill>
            <a:schemeClr val="tx1"/>
          </a:solidFill>
        </a:ln>
      </xdr:spPr>
    </xdr:pic>
    <xdr:clientData/>
  </xdr:twoCellAnchor>
  <xdr:twoCellAnchor editAs="oneCell">
    <xdr:from>
      <xdr:col>2</xdr:col>
      <xdr:colOff>333375</xdr:colOff>
      <xdr:row>15</xdr:row>
      <xdr:rowOff>2206624</xdr:rowOff>
    </xdr:from>
    <xdr:to>
      <xdr:col>2</xdr:col>
      <xdr:colOff>14527026</xdr:colOff>
      <xdr:row>15</xdr:row>
      <xdr:rowOff>4260400</xdr:rowOff>
    </xdr:to>
    <xdr:pic>
      <xdr:nvPicPr>
        <xdr:cNvPr id="20" name="Picture 19">
          <a:extLst>
            <a:ext uri="{FF2B5EF4-FFF2-40B4-BE49-F238E27FC236}">
              <a16:creationId xmlns:a16="http://schemas.microsoft.com/office/drawing/2014/main" id="{D287C3F1-02B6-4243-A5A1-87F05E14C39F}"/>
            </a:ext>
          </a:extLst>
        </xdr:cNvPr>
        <xdr:cNvPicPr>
          <a:picLocks noChangeAspect="1"/>
        </xdr:cNvPicPr>
      </xdr:nvPicPr>
      <xdr:blipFill rotWithShape="1">
        <a:blip xmlns:r="http://schemas.openxmlformats.org/officeDocument/2006/relationships" r:embed="rId13"/>
        <a:srcRect t="42888"/>
        <a:stretch/>
      </xdr:blipFill>
      <xdr:spPr>
        <a:xfrm>
          <a:off x="7604125" y="47069374"/>
          <a:ext cx="14190476" cy="2050601"/>
        </a:xfrm>
        <a:prstGeom prst="rect">
          <a:avLst/>
        </a:prstGeom>
      </xdr:spPr>
    </xdr:pic>
    <xdr:clientData/>
  </xdr:twoCellAnchor>
  <xdr:twoCellAnchor>
    <xdr:from>
      <xdr:col>2</xdr:col>
      <xdr:colOff>421822</xdr:colOff>
      <xdr:row>20</xdr:row>
      <xdr:rowOff>1238250</xdr:rowOff>
    </xdr:from>
    <xdr:to>
      <xdr:col>2</xdr:col>
      <xdr:colOff>5796643</xdr:colOff>
      <xdr:row>20</xdr:row>
      <xdr:rowOff>1578428</xdr:rowOff>
    </xdr:to>
    <xdr:sp macro="" textlink="">
      <xdr:nvSpPr>
        <xdr:cNvPr id="11" name="Rectangle 10">
          <a:extLst>
            <a:ext uri="{FF2B5EF4-FFF2-40B4-BE49-F238E27FC236}">
              <a16:creationId xmlns:a16="http://schemas.microsoft.com/office/drawing/2014/main" id="{CE4A234E-BEA5-4335-8ACF-FBAE76B61E70}"/>
            </a:ext>
          </a:extLst>
        </xdr:cNvPr>
        <xdr:cNvSpPr/>
      </xdr:nvSpPr>
      <xdr:spPr>
        <a:xfrm>
          <a:off x="7701643" y="63300429"/>
          <a:ext cx="5374821" cy="34017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346074</xdr:colOff>
      <xdr:row>14</xdr:row>
      <xdr:rowOff>1981200</xdr:rowOff>
    </xdr:from>
    <xdr:to>
      <xdr:col>2</xdr:col>
      <xdr:colOff>14827250</xdr:colOff>
      <xdr:row>14</xdr:row>
      <xdr:rowOff>2603500</xdr:rowOff>
    </xdr:to>
    <xdr:grpSp>
      <xdr:nvGrpSpPr>
        <xdr:cNvPr id="23" name="Group 22">
          <a:extLst>
            <a:ext uri="{FF2B5EF4-FFF2-40B4-BE49-F238E27FC236}">
              <a16:creationId xmlns:a16="http://schemas.microsoft.com/office/drawing/2014/main" id="{1F18FCD9-5D57-4E9D-9F82-2E468C73EE61}"/>
            </a:ext>
          </a:extLst>
        </xdr:cNvPr>
        <xdr:cNvGrpSpPr/>
      </xdr:nvGrpSpPr>
      <xdr:grpSpPr>
        <a:xfrm>
          <a:off x="7616824" y="46113700"/>
          <a:ext cx="14481176" cy="622300"/>
          <a:chOff x="7238999" y="41910000"/>
          <a:chExt cx="11382376" cy="492126"/>
        </a:xfrm>
      </xdr:grpSpPr>
      <xdr:pic>
        <xdr:nvPicPr>
          <xdr:cNvPr id="12" name="Picture 11">
            <a:extLst>
              <a:ext uri="{FF2B5EF4-FFF2-40B4-BE49-F238E27FC236}">
                <a16:creationId xmlns:a16="http://schemas.microsoft.com/office/drawing/2014/main" id="{BF018C26-0F54-4B56-A2BF-95A11B66E0CF}"/>
              </a:ext>
            </a:extLst>
          </xdr:cNvPr>
          <xdr:cNvPicPr>
            <a:picLocks noChangeAspect="1"/>
          </xdr:cNvPicPr>
        </xdr:nvPicPr>
        <xdr:blipFill rotWithShape="1">
          <a:blip xmlns:r="http://schemas.openxmlformats.org/officeDocument/2006/relationships" r:embed="rId14"/>
          <a:srcRect t="1" r="29514" b="4938"/>
          <a:stretch/>
        </xdr:blipFill>
        <xdr:spPr>
          <a:xfrm>
            <a:off x="7238999" y="41957625"/>
            <a:ext cx="11382376" cy="349250"/>
          </a:xfrm>
          <a:prstGeom prst="rect">
            <a:avLst/>
          </a:prstGeom>
        </xdr:spPr>
      </xdr:pic>
      <xdr:sp macro="" textlink="">
        <xdr:nvSpPr>
          <xdr:cNvPr id="16" name="Rectangle 15">
            <a:extLst>
              <a:ext uri="{FF2B5EF4-FFF2-40B4-BE49-F238E27FC236}">
                <a16:creationId xmlns:a16="http://schemas.microsoft.com/office/drawing/2014/main" id="{82A3499C-4E2D-45B8-81D3-CAE1227F08B5}"/>
              </a:ext>
            </a:extLst>
          </xdr:cNvPr>
          <xdr:cNvSpPr/>
        </xdr:nvSpPr>
        <xdr:spPr>
          <a:xfrm>
            <a:off x="15017750" y="41910000"/>
            <a:ext cx="1793875" cy="49212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2</xdr:col>
      <xdr:colOff>396874</xdr:colOff>
      <xdr:row>2</xdr:row>
      <xdr:rowOff>555624</xdr:rowOff>
    </xdr:from>
    <xdr:to>
      <xdr:col>2</xdr:col>
      <xdr:colOff>11774346</xdr:colOff>
      <xdr:row>2</xdr:row>
      <xdr:rowOff>2587625</xdr:rowOff>
    </xdr:to>
    <xdr:pic>
      <xdr:nvPicPr>
        <xdr:cNvPr id="15" name="Picture 14">
          <a:extLst>
            <a:ext uri="{FF2B5EF4-FFF2-40B4-BE49-F238E27FC236}">
              <a16:creationId xmlns:a16="http://schemas.microsoft.com/office/drawing/2014/main" id="{ACB0B718-B759-491C-8CD2-04947AECE348}"/>
            </a:ext>
          </a:extLst>
        </xdr:cNvPr>
        <xdr:cNvPicPr>
          <a:picLocks noChangeAspect="1"/>
        </xdr:cNvPicPr>
      </xdr:nvPicPr>
      <xdr:blipFill rotWithShape="1">
        <a:blip xmlns:r="http://schemas.openxmlformats.org/officeDocument/2006/relationships" r:embed="rId15"/>
        <a:srcRect b="5185"/>
        <a:stretch/>
      </xdr:blipFill>
      <xdr:spPr>
        <a:xfrm>
          <a:off x="7365999" y="1317624"/>
          <a:ext cx="11377472" cy="2032001"/>
        </a:xfrm>
        <a:prstGeom prst="rect">
          <a:avLst/>
        </a:prstGeom>
      </xdr:spPr>
    </xdr:pic>
    <xdr:clientData/>
  </xdr:twoCellAnchor>
  <xdr:twoCellAnchor editAs="oneCell">
    <xdr:from>
      <xdr:col>2</xdr:col>
      <xdr:colOff>222250</xdr:colOff>
      <xdr:row>7</xdr:row>
      <xdr:rowOff>142874</xdr:rowOff>
    </xdr:from>
    <xdr:to>
      <xdr:col>2</xdr:col>
      <xdr:colOff>9144000</xdr:colOff>
      <xdr:row>7</xdr:row>
      <xdr:rowOff>4950173</xdr:rowOff>
    </xdr:to>
    <xdr:pic>
      <xdr:nvPicPr>
        <xdr:cNvPr id="18" name="Picture 17">
          <a:extLst>
            <a:ext uri="{FF2B5EF4-FFF2-40B4-BE49-F238E27FC236}">
              <a16:creationId xmlns:a16="http://schemas.microsoft.com/office/drawing/2014/main" id="{069A3E74-47DC-4286-83EB-6CF87F7A1A02}"/>
            </a:ext>
          </a:extLst>
        </xdr:cNvPr>
        <xdr:cNvPicPr>
          <a:picLocks noChangeAspect="1"/>
        </xdr:cNvPicPr>
      </xdr:nvPicPr>
      <xdr:blipFill>
        <a:blip xmlns:r="http://schemas.openxmlformats.org/officeDocument/2006/relationships" r:embed="rId16"/>
        <a:stretch>
          <a:fillRect/>
        </a:stretch>
      </xdr:blipFill>
      <xdr:spPr>
        <a:xfrm>
          <a:off x="7191375" y="12239624"/>
          <a:ext cx="8921750" cy="4807299"/>
        </a:xfrm>
        <a:prstGeom prst="rect">
          <a:avLst/>
        </a:prstGeom>
      </xdr:spPr>
    </xdr:pic>
    <xdr:clientData/>
  </xdr:twoCellAnchor>
  <xdr:twoCellAnchor editAs="oneCell">
    <xdr:from>
      <xdr:col>2</xdr:col>
      <xdr:colOff>349250</xdr:colOff>
      <xdr:row>21</xdr:row>
      <xdr:rowOff>571500</xdr:rowOff>
    </xdr:from>
    <xdr:to>
      <xdr:col>2</xdr:col>
      <xdr:colOff>10975857</xdr:colOff>
      <xdr:row>21</xdr:row>
      <xdr:rowOff>3606800</xdr:rowOff>
    </xdr:to>
    <xdr:pic>
      <xdr:nvPicPr>
        <xdr:cNvPr id="29" name="Picture 28">
          <a:extLst>
            <a:ext uri="{FF2B5EF4-FFF2-40B4-BE49-F238E27FC236}">
              <a16:creationId xmlns:a16="http://schemas.microsoft.com/office/drawing/2014/main" id="{1106D035-5E68-4F59-A499-0358B365E74A}"/>
            </a:ext>
          </a:extLst>
        </xdr:cNvPr>
        <xdr:cNvPicPr>
          <a:picLocks noChangeAspect="1"/>
        </xdr:cNvPicPr>
      </xdr:nvPicPr>
      <xdr:blipFill>
        <a:blip xmlns:r="http://schemas.openxmlformats.org/officeDocument/2006/relationships" r:embed="rId17"/>
        <a:stretch>
          <a:fillRect/>
        </a:stretch>
      </xdr:blipFill>
      <xdr:spPr>
        <a:xfrm>
          <a:off x="7318375" y="66897250"/>
          <a:ext cx="10626607" cy="3032125"/>
        </a:xfrm>
        <a:prstGeom prst="rect">
          <a:avLst/>
        </a:prstGeom>
      </xdr:spPr>
    </xdr:pic>
    <xdr:clientData/>
  </xdr:twoCellAnchor>
  <xdr:twoCellAnchor editAs="oneCell">
    <xdr:from>
      <xdr:col>2</xdr:col>
      <xdr:colOff>11112501</xdr:colOff>
      <xdr:row>21</xdr:row>
      <xdr:rowOff>587374</xdr:rowOff>
    </xdr:from>
    <xdr:to>
      <xdr:col>2</xdr:col>
      <xdr:colOff>16275050</xdr:colOff>
      <xdr:row>21</xdr:row>
      <xdr:rowOff>3599656</xdr:rowOff>
    </xdr:to>
    <xdr:pic>
      <xdr:nvPicPr>
        <xdr:cNvPr id="30" name="Picture 29">
          <a:extLst>
            <a:ext uri="{FF2B5EF4-FFF2-40B4-BE49-F238E27FC236}">
              <a16:creationId xmlns:a16="http://schemas.microsoft.com/office/drawing/2014/main" id="{ED20D4EB-7A27-477F-A627-D6DDC728B047}"/>
            </a:ext>
          </a:extLst>
        </xdr:cNvPr>
        <xdr:cNvPicPr>
          <a:picLocks noChangeAspect="1"/>
        </xdr:cNvPicPr>
      </xdr:nvPicPr>
      <xdr:blipFill rotWithShape="1">
        <a:blip xmlns:r="http://schemas.openxmlformats.org/officeDocument/2006/relationships" r:embed="rId18"/>
        <a:srcRect r="23655"/>
        <a:stretch/>
      </xdr:blipFill>
      <xdr:spPr>
        <a:xfrm>
          <a:off x="18081626" y="66913124"/>
          <a:ext cx="5159374" cy="3012282"/>
        </a:xfrm>
        <a:prstGeom prst="rect">
          <a:avLst/>
        </a:prstGeom>
      </xdr:spPr>
    </xdr:pic>
    <xdr:clientData/>
  </xdr:twoCellAnchor>
  <xdr:twoCellAnchor editAs="oneCell">
    <xdr:from>
      <xdr:col>2</xdr:col>
      <xdr:colOff>698500</xdr:colOff>
      <xdr:row>3</xdr:row>
      <xdr:rowOff>301625</xdr:rowOff>
    </xdr:from>
    <xdr:to>
      <xdr:col>2</xdr:col>
      <xdr:colOff>15755643</xdr:colOff>
      <xdr:row>3</xdr:row>
      <xdr:rowOff>2222260</xdr:rowOff>
    </xdr:to>
    <xdr:pic>
      <xdr:nvPicPr>
        <xdr:cNvPr id="2" name="Picture 1">
          <a:extLst>
            <a:ext uri="{FF2B5EF4-FFF2-40B4-BE49-F238E27FC236}">
              <a16:creationId xmlns:a16="http://schemas.microsoft.com/office/drawing/2014/main" id="{049F6BFD-196E-4CE5-8A0F-560C2FBCF43A}"/>
            </a:ext>
          </a:extLst>
        </xdr:cNvPr>
        <xdr:cNvPicPr>
          <a:picLocks noChangeAspect="1"/>
        </xdr:cNvPicPr>
      </xdr:nvPicPr>
      <xdr:blipFill>
        <a:blip xmlns:r="http://schemas.openxmlformats.org/officeDocument/2006/relationships" r:embed="rId19"/>
        <a:stretch>
          <a:fillRect/>
        </a:stretch>
      </xdr:blipFill>
      <xdr:spPr>
        <a:xfrm>
          <a:off x="7969250" y="4381500"/>
          <a:ext cx="15057143" cy="1923810"/>
        </a:xfrm>
        <a:prstGeom prst="rect">
          <a:avLst/>
        </a:prstGeom>
      </xdr:spPr>
    </xdr:pic>
    <xdr:clientData/>
  </xdr:twoCellAnchor>
  <xdr:twoCellAnchor>
    <xdr:from>
      <xdr:col>2</xdr:col>
      <xdr:colOff>5349875</xdr:colOff>
      <xdr:row>3</xdr:row>
      <xdr:rowOff>174625</xdr:rowOff>
    </xdr:from>
    <xdr:to>
      <xdr:col>2</xdr:col>
      <xdr:colOff>9017000</xdr:colOff>
      <xdr:row>3</xdr:row>
      <xdr:rowOff>777875</xdr:rowOff>
    </xdr:to>
    <xdr:sp macro="" textlink="">
      <xdr:nvSpPr>
        <xdr:cNvPr id="17" name="Rectangle 16">
          <a:extLst>
            <a:ext uri="{FF2B5EF4-FFF2-40B4-BE49-F238E27FC236}">
              <a16:creationId xmlns:a16="http://schemas.microsoft.com/office/drawing/2014/main" id="{1FCF0E72-FAEF-4DBA-B128-93983C1CB02F}"/>
            </a:ext>
          </a:extLst>
        </xdr:cNvPr>
        <xdr:cNvSpPr/>
      </xdr:nvSpPr>
      <xdr:spPr>
        <a:xfrm>
          <a:off x="12620625" y="4254500"/>
          <a:ext cx="3667125" cy="603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28991423-2937-4BDF-8D21-1F56679F1260}"/>
</namedSheetView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B3C98-1B34-4B49-81EF-53FC83DEC969}">
  <dimension ref="A1:B37"/>
  <sheetViews>
    <sheetView topLeftCell="A17" zoomScale="70" zoomScaleNormal="70" workbookViewId="0">
      <selection activeCell="B20" sqref="B20"/>
    </sheetView>
  </sheetViews>
  <sheetFormatPr defaultRowHeight="12.5"/>
  <cols>
    <col min="2" max="2" width="201.453125" style="37" customWidth="1"/>
    <col min="3" max="3" width="16.1796875" customWidth="1"/>
  </cols>
  <sheetData>
    <row r="1" spans="1:2" ht="23">
      <c r="A1" s="119" t="s">
        <v>0</v>
      </c>
      <c r="B1" s="120"/>
    </row>
    <row r="2" spans="1:2" ht="24.75" customHeight="1">
      <c r="A2" s="117" t="s">
        <v>1</v>
      </c>
      <c r="B2" s="118"/>
    </row>
    <row r="3" spans="1:2" ht="23.25" customHeight="1">
      <c r="A3" s="115" t="s">
        <v>2</v>
      </c>
      <c r="B3" s="116"/>
    </row>
    <row r="4" spans="1:2" ht="20">
      <c r="A4" s="81"/>
      <c r="B4" s="95" t="s">
        <v>3</v>
      </c>
    </row>
    <row r="5" spans="1:2" ht="20">
      <c r="A5" s="81"/>
      <c r="B5" s="95" t="s">
        <v>4</v>
      </c>
    </row>
    <row r="6" spans="1:2" ht="20">
      <c r="A6" s="81"/>
      <c r="B6" s="95" t="s">
        <v>5</v>
      </c>
    </row>
    <row r="7" spans="1:2" ht="20">
      <c r="A7" s="81"/>
      <c r="B7" s="95" t="s">
        <v>6</v>
      </c>
    </row>
    <row r="8" spans="1:2" ht="20">
      <c r="A8" s="81"/>
      <c r="B8" s="95" t="s">
        <v>7</v>
      </c>
    </row>
    <row r="9" spans="1:2" ht="20">
      <c r="A9" s="81"/>
      <c r="B9" s="95" t="s">
        <v>8</v>
      </c>
    </row>
    <row r="10" spans="1:2" ht="20.25" customHeight="1">
      <c r="A10" s="81"/>
      <c r="B10" s="95" t="s">
        <v>9</v>
      </c>
    </row>
    <row r="11" spans="1:2" ht="21.75" customHeight="1">
      <c r="A11" s="81"/>
      <c r="B11" s="95" t="s">
        <v>10</v>
      </c>
    </row>
    <row r="12" spans="1:2" ht="20">
      <c r="A12" s="117" t="s">
        <v>11</v>
      </c>
      <c r="B12" s="118"/>
    </row>
    <row r="13" spans="1:2" ht="70.5">
      <c r="A13" s="81" t="s">
        <v>12</v>
      </c>
      <c r="B13" s="94" t="s">
        <v>13</v>
      </c>
    </row>
    <row r="14" spans="1:2" ht="53">
      <c r="A14" s="81" t="s">
        <v>12</v>
      </c>
      <c r="B14" s="95" t="s">
        <v>14</v>
      </c>
    </row>
    <row r="15" spans="1:2" ht="53">
      <c r="A15" s="81" t="s">
        <v>12</v>
      </c>
      <c r="B15" s="95" t="s">
        <v>15</v>
      </c>
    </row>
    <row r="16" spans="1:2" ht="35.5">
      <c r="A16" s="81" t="s">
        <v>12</v>
      </c>
      <c r="B16" s="95" t="s">
        <v>16</v>
      </c>
    </row>
    <row r="17" spans="1:2" ht="20">
      <c r="A17" s="117" t="s">
        <v>17</v>
      </c>
      <c r="B17" s="118"/>
    </row>
    <row r="18" spans="1:2" ht="70.5">
      <c r="A18" s="81" t="s">
        <v>12</v>
      </c>
      <c r="B18" s="95" t="s">
        <v>18</v>
      </c>
    </row>
    <row r="19" spans="1:2" ht="70.5">
      <c r="A19" s="81" t="s">
        <v>12</v>
      </c>
      <c r="B19" s="95" t="s">
        <v>19</v>
      </c>
    </row>
    <row r="20" spans="1:2" ht="88">
      <c r="A20" s="81" t="s">
        <v>12</v>
      </c>
      <c r="B20" s="95" t="s">
        <v>20</v>
      </c>
    </row>
    <row r="21" spans="1:2" ht="70.5">
      <c r="A21" s="81" t="s">
        <v>12</v>
      </c>
      <c r="B21" s="95" t="s">
        <v>21</v>
      </c>
    </row>
    <row r="22" spans="1:2" ht="20">
      <c r="A22" s="117" t="s">
        <v>22</v>
      </c>
      <c r="B22" s="118"/>
    </row>
    <row r="23" spans="1:2" s="82" customFormat="1" ht="17.5">
      <c r="A23" s="115" t="s">
        <v>23</v>
      </c>
      <c r="B23" s="116"/>
    </row>
    <row r="24" spans="1:2" ht="72.75" customHeight="1">
      <c r="A24" s="81" t="s">
        <v>12</v>
      </c>
      <c r="B24" s="94" t="s">
        <v>24</v>
      </c>
    </row>
    <row r="25" spans="1:2" ht="70.5">
      <c r="A25" s="81" t="s">
        <v>12</v>
      </c>
      <c r="B25" s="95" t="s">
        <v>25</v>
      </c>
    </row>
    <row r="26" spans="1:2" ht="53">
      <c r="A26" s="81" t="s">
        <v>12</v>
      </c>
      <c r="B26" s="95" t="s">
        <v>26</v>
      </c>
    </row>
    <row r="27" spans="1:2" ht="288" customHeight="1">
      <c r="A27" s="81" t="s">
        <v>12</v>
      </c>
      <c r="B27" s="95" t="s">
        <v>27</v>
      </c>
    </row>
    <row r="28" spans="1:2" ht="59.15" customHeight="1">
      <c r="A28" s="81" t="s">
        <v>12</v>
      </c>
      <c r="B28" s="95" t="s">
        <v>28</v>
      </c>
    </row>
    <row r="29" spans="1:2" ht="20">
      <c r="A29" s="117" t="s">
        <v>29</v>
      </c>
      <c r="B29" s="118"/>
    </row>
    <row r="30" spans="1:2" ht="70.5">
      <c r="A30" s="81" t="s">
        <v>12</v>
      </c>
      <c r="B30" s="95" t="s">
        <v>30</v>
      </c>
    </row>
    <row r="31" spans="1:2" ht="70.5">
      <c r="A31" s="81" t="s">
        <v>12</v>
      </c>
      <c r="B31" s="95" t="s">
        <v>31</v>
      </c>
    </row>
    <row r="32" spans="1:2" ht="53">
      <c r="A32" s="81" t="s">
        <v>12</v>
      </c>
      <c r="B32" s="95" t="s">
        <v>32</v>
      </c>
    </row>
    <row r="33" spans="1:2" ht="20">
      <c r="A33" s="117" t="s">
        <v>33</v>
      </c>
      <c r="B33" s="118"/>
    </row>
    <row r="34" spans="1:2" ht="58.5" customHeight="1">
      <c r="A34" s="83" t="s">
        <v>12</v>
      </c>
      <c r="B34" s="84" t="s">
        <v>34</v>
      </c>
    </row>
    <row r="37" spans="1:2" ht="17.5">
      <c r="B37" s="38"/>
    </row>
  </sheetData>
  <mergeCells count="9">
    <mergeCell ref="A23:B23"/>
    <mergeCell ref="A29:B29"/>
    <mergeCell ref="A33:B33"/>
    <mergeCell ref="A1:B1"/>
    <mergeCell ref="A2:B2"/>
    <mergeCell ref="A3:B3"/>
    <mergeCell ref="A12:B12"/>
    <mergeCell ref="A17:B17"/>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0A0D9-478A-406D-815C-E61C8C6048F5}">
  <dimension ref="A1:D24"/>
  <sheetViews>
    <sheetView showRuler="0" topLeftCell="A14" zoomScale="40" zoomScaleNormal="40" zoomScalePageLayoutView="85" workbookViewId="0">
      <selection activeCell="B4" sqref="B4"/>
    </sheetView>
  </sheetViews>
  <sheetFormatPr defaultRowHeight="12.5"/>
  <cols>
    <col min="2" max="2" width="95.453125" style="37" customWidth="1"/>
    <col min="3" max="3" width="246.81640625" customWidth="1"/>
    <col min="4" max="4" width="16.1796875" customWidth="1"/>
  </cols>
  <sheetData>
    <row r="1" spans="1:4" ht="35.15" customHeight="1">
      <c r="A1" s="123" t="s">
        <v>35</v>
      </c>
      <c r="B1" s="122"/>
      <c r="C1" s="122"/>
    </row>
    <row r="2" spans="1:4" ht="25" customHeight="1">
      <c r="A2" s="121" t="s">
        <v>36</v>
      </c>
      <c r="B2" s="122"/>
      <c r="C2" s="122"/>
    </row>
    <row r="3" spans="1:4" ht="261" customHeight="1">
      <c r="A3" s="79">
        <v>1</v>
      </c>
      <c r="B3" s="76" t="s">
        <v>37</v>
      </c>
      <c r="C3" s="75"/>
    </row>
    <row r="4" spans="1:4" ht="261" customHeight="1">
      <c r="A4" s="79">
        <v>2</v>
      </c>
      <c r="B4" s="76" t="s">
        <v>38</v>
      </c>
      <c r="C4" s="75"/>
    </row>
    <row r="5" spans="1:4" ht="315.75" customHeight="1">
      <c r="A5" s="79">
        <v>3</v>
      </c>
      <c r="B5" s="76" t="s">
        <v>39</v>
      </c>
      <c r="C5" s="75"/>
    </row>
    <row r="6" spans="1:4" ht="25" customHeight="1">
      <c r="A6" s="121" t="s">
        <v>40</v>
      </c>
      <c r="B6" s="122"/>
      <c r="C6" s="122"/>
    </row>
    <row r="7" spans="1:4" ht="289.5" customHeight="1">
      <c r="A7" s="79">
        <v>1</v>
      </c>
      <c r="B7" s="77" t="s">
        <v>41</v>
      </c>
      <c r="C7" s="75"/>
    </row>
    <row r="8" spans="1:4" ht="401.25" customHeight="1">
      <c r="A8" s="79">
        <v>2</v>
      </c>
      <c r="B8" s="77" t="s">
        <v>42</v>
      </c>
      <c r="C8" s="75"/>
    </row>
    <row r="9" spans="1:4" ht="80.5" customHeight="1">
      <c r="A9" s="79">
        <v>3</v>
      </c>
      <c r="B9" s="77" t="s">
        <v>43</v>
      </c>
      <c r="C9" s="75"/>
    </row>
    <row r="10" spans="1:4" ht="409.5" customHeight="1">
      <c r="A10" s="80"/>
      <c r="B10" s="78" t="s">
        <v>44</v>
      </c>
      <c r="C10" s="75"/>
    </row>
    <row r="11" spans="1:4" ht="393.75" customHeight="1">
      <c r="A11" s="80"/>
      <c r="B11" s="78" t="s">
        <v>45</v>
      </c>
      <c r="C11" s="75"/>
    </row>
    <row r="12" spans="1:4" ht="189" customHeight="1">
      <c r="A12" s="80"/>
      <c r="B12" s="78" t="s">
        <v>46</v>
      </c>
      <c r="C12" s="75"/>
    </row>
    <row r="13" spans="1:4" ht="378.75" customHeight="1">
      <c r="A13" s="80"/>
      <c r="B13" s="78" t="s">
        <v>47</v>
      </c>
      <c r="C13" s="75"/>
    </row>
    <row r="14" spans="1:4" ht="409.5" customHeight="1">
      <c r="A14" s="79">
        <v>4</v>
      </c>
      <c r="B14" s="77" t="s">
        <v>48</v>
      </c>
      <c r="C14" s="75"/>
      <c r="D14" s="74"/>
    </row>
    <row r="15" spans="1:4" ht="378.75" customHeight="1">
      <c r="A15" s="79">
        <v>5</v>
      </c>
      <c r="B15" s="76" t="s">
        <v>49</v>
      </c>
      <c r="C15" s="75"/>
      <c r="D15" s="74"/>
    </row>
    <row r="16" spans="1:4" ht="408.75" customHeight="1">
      <c r="A16" s="79">
        <v>6</v>
      </c>
      <c r="B16" s="77" t="s">
        <v>50</v>
      </c>
      <c r="C16" s="75"/>
    </row>
    <row r="17" spans="1:4" ht="409.6" customHeight="1">
      <c r="A17" s="79">
        <v>7</v>
      </c>
      <c r="B17" s="77" t="s">
        <v>51</v>
      </c>
      <c r="C17" s="75"/>
      <c r="D17" s="74"/>
    </row>
    <row r="18" spans="1:4" ht="43.5" customHeight="1">
      <c r="A18" s="121" t="s">
        <v>52</v>
      </c>
      <c r="B18" s="122"/>
      <c r="C18" s="122"/>
    </row>
    <row r="19" spans="1:4" ht="90.75" customHeight="1">
      <c r="A19" s="79">
        <v>1</v>
      </c>
      <c r="B19" s="77" t="s">
        <v>53</v>
      </c>
      <c r="C19" s="75"/>
    </row>
    <row r="20" spans="1:4" ht="399.75" customHeight="1">
      <c r="A20" s="79">
        <v>2</v>
      </c>
      <c r="B20" s="76" t="s">
        <v>54</v>
      </c>
      <c r="C20" s="75"/>
    </row>
    <row r="21" spans="1:4" ht="335.25" customHeight="1">
      <c r="A21" s="79">
        <v>3</v>
      </c>
      <c r="B21" s="77" t="s">
        <v>55</v>
      </c>
      <c r="C21" s="75"/>
    </row>
    <row r="22" spans="1:4" ht="336.75" customHeight="1">
      <c r="A22" s="79">
        <v>4</v>
      </c>
      <c r="B22" s="77" t="s">
        <v>56</v>
      </c>
      <c r="C22" s="75"/>
      <c r="D22" s="74"/>
    </row>
    <row r="23" spans="1:4" ht="17.5">
      <c r="B23" s="38"/>
    </row>
    <row r="24" spans="1:4" ht="17.5">
      <c r="B24" s="38"/>
    </row>
  </sheetData>
  <mergeCells count="4">
    <mergeCell ref="A18:C18"/>
    <mergeCell ref="A1:C1"/>
    <mergeCell ref="A2:C2"/>
    <mergeCell ref="A6:C6"/>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8"/>
  <sheetViews>
    <sheetView tabSelected="1" zoomScale="40" zoomScaleNormal="40" workbookViewId="0">
      <pane xSplit="1" ySplit="6" topLeftCell="B7" activePane="bottomRight" state="frozen"/>
      <selection pane="topRight" activeCell="B1" sqref="B1"/>
      <selection pane="bottomLeft" activeCell="A6" sqref="A6"/>
      <selection pane="bottomRight" activeCell="T11" sqref="T11"/>
    </sheetView>
  </sheetViews>
  <sheetFormatPr defaultColWidth="9.1796875" defaultRowHeight="12.5"/>
  <cols>
    <col min="1" max="1" width="87.26953125" style="1" customWidth="1"/>
    <col min="2" max="2" width="48" style="1" customWidth="1"/>
    <col min="3" max="3" width="18.453125" style="1" customWidth="1"/>
    <col min="4" max="4" width="18.26953125" style="1" customWidth="1"/>
    <col min="5" max="5" width="16.7265625" customWidth="1"/>
    <col min="6" max="6" width="15.26953125" customWidth="1"/>
    <col min="7" max="7" width="19.26953125" customWidth="1"/>
    <col min="8" max="8" width="18" customWidth="1"/>
    <col min="9" max="9" width="18.81640625" style="1" customWidth="1"/>
    <col min="10" max="10" width="9.1796875" style="1"/>
    <col min="11" max="11" width="16.81640625" style="110" customWidth="1"/>
    <col min="12" max="12" width="5.81640625" style="1" customWidth="1"/>
    <col min="13" max="16384" width="9.1796875" style="1"/>
  </cols>
  <sheetData>
    <row r="1" spans="1:18" customFormat="1" ht="59" customHeight="1">
      <c r="A1" s="131" t="s">
        <v>145</v>
      </c>
      <c r="B1" s="131"/>
      <c r="C1" s="131"/>
      <c r="D1" s="131"/>
      <c r="E1" s="131"/>
      <c r="F1" s="131"/>
      <c r="G1" s="131"/>
      <c r="H1" s="131"/>
      <c r="I1" s="131"/>
      <c r="K1" s="108"/>
    </row>
    <row r="2" spans="1:18" customFormat="1" ht="15.5">
      <c r="A2" s="136"/>
      <c r="B2" s="137"/>
      <c r="C2" s="137"/>
      <c r="D2" s="137"/>
      <c r="E2" s="137"/>
      <c r="F2" s="137"/>
      <c r="G2" s="137"/>
      <c r="H2" s="137"/>
      <c r="I2" s="137"/>
      <c r="K2" s="108"/>
    </row>
    <row r="3" spans="1:18">
      <c r="A3" s="2"/>
      <c r="F3" s="6"/>
      <c r="G3" s="6"/>
      <c r="H3" s="20"/>
      <c r="I3" s="21"/>
      <c r="J3" s="21"/>
      <c r="K3" s="109"/>
    </row>
    <row r="4" spans="1:18" ht="14.25" customHeight="1">
      <c r="A4" s="133" t="s">
        <v>57</v>
      </c>
      <c r="B4" s="132" t="s">
        <v>58</v>
      </c>
      <c r="C4" s="133" t="s">
        <v>59</v>
      </c>
      <c r="D4" s="133" t="s">
        <v>60</v>
      </c>
      <c r="E4" s="124" t="s">
        <v>61</v>
      </c>
      <c r="F4" s="124" t="s">
        <v>146</v>
      </c>
      <c r="G4" s="124" t="s">
        <v>62</v>
      </c>
      <c r="H4" s="128" t="s">
        <v>63</v>
      </c>
      <c r="I4" s="134" t="s">
        <v>64</v>
      </c>
    </row>
    <row r="5" spans="1:18" s="3" customFormat="1" ht="26.25" customHeight="1">
      <c r="A5" s="133"/>
      <c r="B5" s="132"/>
      <c r="C5" s="133"/>
      <c r="D5" s="133"/>
      <c r="E5" s="125"/>
      <c r="F5" s="126"/>
      <c r="G5" s="126"/>
      <c r="H5" s="129"/>
      <c r="I5" s="135"/>
      <c r="K5" s="111" t="s">
        <v>141</v>
      </c>
    </row>
    <row r="6" spans="1:18" s="3" customFormat="1" ht="21.75" customHeight="1">
      <c r="A6" s="133"/>
      <c r="B6" s="132"/>
      <c r="C6" s="133"/>
      <c r="D6" s="133"/>
      <c r="E6" s="125"/>
      <c r="F6" s="127"/>
      <c r="G6" s="127"/>
      <c r="H6" s="130"/>
      <c r="I6" s="135"/>
      <c r="J6"/>
      <c r="K6" s="108"/>
      <c r="L6"/>
      <c r="M6"/>
      <c r="N6"/>
      <c r="O6"/>
      <c r="P6"/>
      <c r="Q6"/>
      <c r="R6"/>
    </row>
    <row r="7" spans="1:18" ht="13">
      <c r="A7" s="93"/>
      <c r="B7" s="93"/>
      <c r="C7" s="96"/>
      <c r="D7" s="96"/>
      <c r="E7" s="31"/>
      <c r="F7" s="7"/>
      <c r="G7" s="7"/>
      <c r="H7" s="97"/>
      <c r="I7" s="30"/>
    </row>
    <row r="8" spans="1:18" ht="15.5">
      <c r="A8" s="8" t="s">
        <v>65</v>
      </c>
      <c r="B8" s="9"/>
      <c r="C8" s="9"/>
      <c r="D8" s="9"/>
      <c r="E8" s="10"/>
      <c r="F8" s="10"/>
      <c r="G8" s="10"/>
      <c r="H8" s="10"/>
      <c r="I8" s="11"/>
    </row>
    <row r="9" spans="1:18" ht="28.5" customHeight="1">
      <c r="A9" s="15" t="s">
        <v>66</v>
      </c>
      <c r="B9" s="51"/>
      <c r="C9" s="16"/>
      <c r="D9" s="16"/>
      <c r="E9" s="16"/>
      <c r="F9" s="16"/>
      <c r="G9" s="16"/>
      <c r="H9" s="52"/>
      <c r="I9" s="64"/>
    </row>
    <row r="10" spans="1:18" ht="13">
      <c r="A10" s="98" t="s">
        <v>83</v>
      </c>
      <c r="B10" s="18" t="s">
        <v>67</v>
      </c>
      <c r="C10" s="104" t="s">
        <v>111</v>
      </c>
      <c r="D10" s="104" t="s">
        <v>112</v>
      </c>
      <c r="E10" s="33">
        <f>K10*0.75-375</f>
        <v>1500</v>
      </c>
      <c r="F10" s="33">
        <v>440</v>
      </c>
      <c r="G10" s="33">
        <f>K10*0.25+375</f>
        <v>1000</v>
      </c>
      <c r="H10" s="53">
        <f>F10+G10</f>
        <v>1440</v>
      </c>
      <c r="I10" s="65">
        <f>SUM(E10,H10)</f>
        <v>2940</v>
      </c>
      <c r="K10" s="110">
        <v>2500</v>
      </c>
    </row>
    <row r="11" spans="1:18" ht="38">
      <c r="A11" s="98" t="s">
        <v>82</v>
      </c>
      <c r="B11" s="18" t="s">
        <v>68</v>
      </c>
      <c r="C11" s="104" t="s">
        <v>111</v>
      </c>
      <c r="D11" s="104" t="s">
        <v>119</v>
      </c>
      <c r="E11" s="33"/>
      <c r="F11" s="33">
        <v>2800</v>
      </c>
      <c r="G11" s="33"/>
      <c r="H11" s="53">
        <f t="shared" ref="H11:H13" si="0">F11+G11</f>
        <v>2800</v>
      </c>
      <c r="I11" s="65">
        <f t="shared" ref="I11:I13" si="1">SUM(E11,H11)</f>
        <v>2800</v>
      </c>
      <c r="K11" s="110">
        <v>0</v>
      </c>
    </row>
    <row r="12" spans="1:18" ht="21" customHeight="1">
      <c r="A12" s="98" t="s">
        <v>107</v>
      </c>
      <c r="B12" s="105" t="s">
        <v>125</v>
      </c>
      <c r="C12" s="104" t="s">
        <v>111</v>
      </c>
      <c r="D12" s="104" t="s">
        <v>119</v>
      </c>
      <c r="E12" s="33"/>
      <c r="F12" s="33">
        <v>7200</v>
      </c>
      <c r="G12" s="33"/>
      <c r="H12" s="53">
        <f t="shared" ref="H12" si="2">F12+G12</f>
        <v>7200</v>
      </c>
      <c r="I12" s="65">
        <f>SUM(E12,H12)</f>
        <v>7200</v>
      </c>
      <c r="K12" s="110">
        <v>0</v>
      </c>
    </row>
    <row r="13" spans="1:18" ht="25.5">
      <c r="A13" s="98" t="s">
        <v>108</v>
      </c>
      <c r="B13" s="18" t="s">
        <v>69</v>
      </c>
      <c r="C13" s="104" t="s">
        <v>117</v>
      </c>
      <c r="D13" s="104" t="s">
        <v>119</v>
      </c>
      <c r="E13" s="33"/>
      <c r="F13" s="33">
        <v>360</v>
      </c>
      <c r="G13" s="33"/>
      <c r="H13" s="53">
        <f t="shared" si="0"/>
        <v>360</v>
      </c>
      <c r="I13" s="65">
        <f t="shared" si="1"/>
        <v>360</v>
      </c>
      <c r="K13" s="110">
        <v>0</v>
      </c>
    </row>
    <row r="14" spans="1:18" ht="15" customHeight="1" thickBot="1">
      <c r="A14" s="12"/>
      <c r="B14" s="55"/>
      <c r="C14" s="100"/>
      <c r="D14" s="100"/>
      <c r="E14" s="36"/>
      <c r="F14" s="56"/>
      <c r="G14" s="56"/>
      <c r="H14" s="57"/>
      <c r="I14" s="66"/>
    </row>
    <row r="15" spans="1:18" ht="15" customHeight="1" thickTop="1">
      <c r="A15" s="17" t="s">
        <v>70</v>
      </c>
      <c r="B15" s="54"/>
      <c r="C15" s="101"/>
      <c r="D15" s="101"/>
      <c r="E15" s="35">
        <f>SUM(E10:E14)</f>
        <v>1500</v>
      </c>
      <c r="F15" s="58">
        <f>SUM(F10:F14)</f>
        <v>10800</v>
      </c>
      <c r="G15" s="58">
        <f>SUM(G10:G14)</f>
        <v>1000</v>
      </c>
      <c r="H15" s="58">
        <f>SUM(H10:H14)</f>
        <v>11800</v>
      </c>
      <c r="I15" s="67">
        <f>SUM(E15,H15)</f>
        <v>13300</v>
      </c>
    </row>
    <row r="16" spans="1:18" ht="46.5" customHeight="1">
      <c r="A16" s="15" t="s">
        <v>71</v>
      </c>
      <c r="B16" s="40"/>
      <c r="C16" s="102"/>
      <c r="D16" s="102"/>
      <c r="E16" s="16"/>
      <c r="F16" s="16"/>
      <c r="G16" s="16"/>
      <c r="H16" s="52"/>
      <c r="I16" s="68"/>
    </row>
    <row r="17" spans="1:12" ht="50">
      <c r="A17" s="98" t="s">
        <v>84</v>
      </c>
      <c r="B17" s="39" t="s">
        <v>126</v>
      </c>
      <c r="C17" s="104" t="s">
        <v>111</v>
      </c>
      <c r="D17" s="104" t="s">
        <v>120</v>
      </c>
      <c r="E17" s="33">
        <f>K17*0.75+375</f>
        <v>11700</v>
      </c>
      <c r="F17" s="33">
        <v>600</v>
      </c>
      <c r="G17" s="33">
        <f>K17*0.25-375</f>
        <v>3400</v>
      </c>
      <c r="H17" s="53">
        <f>F17+G17</f>
        <v>4000</v>
      </c>
      <c r="I17" s="65">
        <f t="shared" ref="I17:I20" si="3">SUM(E17,H17)</f>
        <v>15700</v>
      </c>
      <c r="K17" s="110">
        <v>15100</v>
      </c>
    </row>
    <row r="18" spans="1:12" ht="13">
      <c r="A18" s="98" t="s">
        <v>85</v>
      </c>
      <c r="B18" s="39" t="s">
        <v>127</v>
      </c>
      <c r="C18" s="104" t="s">
        <v>111</v>
      </c>
      <c r="D18" s="104" t="s">
        <v>121</v>
      </c>
      <c r="E18" s="33">
        <f t="shared" ref="E18:E26" si="4">K18*0.75</f>
        <v>3562.5</v>
      </c>
      <c r="F18" s="33">
        <v>600</v>
      </c>
      <c r="G18" s="33">
        <f t="shared" ref="G18:G26" si="5">K18*0.25</f>
        <v>1187.5</v>
      </c>
      <c r="H18" s="53">
        <f t="shared" ref="H18:H20" si="6">F18+G18</f>
        <v>1787.5</v>
      </c>
      <c r="I18" s="65">
        <f t="shared" si="3"/>
        <v>5350</v>
      </c>
      <c r="K18" s="110">
        <f>9500/2</f>
        <v>4750</v>
      </c>
    </row>
    <row r="19" spans="1:12" ht="15" customHeight="1">
      <c r="A19" s="98" t="s">
        <v>86</v>
      </c>
      <c r="B19" s="105" t="s">
        <v>128</v>
      </c>
      <c r="C19" s="104" t="s">
        <v>113</v>
      </c>
      <c r="D19" s="104" t="s">
        <v>120</v>
      </c>
      <c r="E19" s="33">
        <f t="shared" si="4"/>
        <v>0</v>
      </c>
      <c r="F19" s="33">
        <v>600</v>
      </c>
      <c r="G19" s="33">
        <f t="shared" si="5"/>
        <v>0</v>
      </c>
      <c r="H19" s="53">
        <f t="shared" si="6"/>
        <v>600</v>
      </c>
      <c r="I19" s="65">
        <f t="shared" si="3"/>
        <v>600</v>
      </c>
      <c r="K19" s="110">
        <v>0</v>
      </c>
    </row>
    <row r="20" spans="1:12" ht="15" customHeight="1">
      <c r="A20" s="98" t="s">
        <v>87</v>
      </c>
      <c r="B20" s="105" t="s">
        <v>129</v>
      </c>
      <c r="C20" s="104" t="s">
        <v>114</v>
      </c>
      <c r="D20" s="104" t="s">
        <v>120</v>
      </c>
      <c r="E20" s="33">
        <f t="shared" si="4"/>
        <v>3562.5</v>
      </c>
      <c r="F20" s="33">
        <v>600</v>
      </c>
      <c r="G20" s="33">
        <f t="shared" si="5"/>
        <v>1187.5</v>
      </c>
      <c r="H20" s="53">
        <f t="shared" si="6"/>
        <v>1787.5</v>
      </c>
      <c r="I20" s="65">
        <f t="shared" si="3"/>
        <v>5350</v>
      </c>
      <c r="K20" s="110">
        <f>9500/2</f>
        <v>4750</v>
      </c>
    </row>
    <row r="21" spans="1:12" ht="15" customHeight="1">
      <c r="A21" s="98" t="s">
        <v>88</v>
      </c>
      <c r="B21" s="105" t="s">
        <v>130</v>
      </c>
      <c r="C21" s="104" t="s">
        <v>115</v>
      </c>
      <c r="D21" s="104" t="s">
        <v>122</v>
      </c>
      <c r="E21" s="33">
        <f t="shared" si="4"/>
        <v>9750</v>
      </c>
      <c r="F21" s="33">
        <v>4100</v>
      </c>
      <c r="G21" s="33">
        <f t="shared" si="5"/>
        <v>3250</v>
      </c>
      <c r="H21" s="53">
        <f t="shared" ref="H21:H26" si="7">F21+G21</f>
        <v>7350</v>
      </c>
      <c r="I21" s="65">
        <f t="shared" ref="I21:I26" si="8">SUM(E21,H21)</f>
        <v>17100</v>
      </c>
      <c r="K21" s="110">
        <v>13000</v>
      </c>
    </row>
    <row r="22" spans="1:12" ht="15" customHeight="1">
      <c r="A22" s="98" t="s">
        <v>110</v>
      </c>
      <c r="B22" s="106" t="s">
        <v>131</v>
      </c>
      <c r="C22" s="104" t="s">
        <v>111</v>
      </c>
      <c r="D22" s="104" t="s">
        <v>119</v>
      </c>
      <c r="E22" s="33">
        <f t="shared" si="4"/>
        <v>750</v>
      </c>
      <c r="F22" s="33">
        <v>3080</v>
      </c>
      <c r="G22" s="33">
        <f t="shared" si="5"/>
        <v>250</v>
      </c>
      <c r="H22" s="53">
        <f t="shared" si="7"/>
        <v>3330</v>
      </c>
      <c r="I22" s="65">
        <f t="shared" si="8"/>
        <v>4080</v>
      </c>
      <c r="K22" s="110">
        <v>1000</v>
      </c>
      <c r="L22" s="113" t="s">
        <v>142</v>
      </c>
    </row>
    <row r="23" spans="1:12" ht="15" customHeight="1">
      <c r="A23" s="98" t="s">
        <v>109</v>
      </c>
      <c r="B23" s="106" t="s">
        <v>132</v>
      </c>
      <c r="C23" s="104" t="s">
        <v>111</v>
      </c>
      <c r="D23" s="104" t="s">
        <v>119</v>
      </c>
      <c r="E23" s="33">
        <f t="shared" si="4"/>
        <v>0</v>
      </c>
      <c r="F23" s="33">
        <v>2100</v>
      </c>
      <c r="G23" s="33">
        <f t="shared" si="5"/>
        <v>0</v>
      </c>
      <c r="H23" s="53">
        <f t="shared" si="7"/>
        <v>2100</v>
      </c>
      <c r="I23" s="65">
        <f t="shared" si="8"/>
        <v>2100</v>
      </c>
      <c r="K23" s="110">
        <v>0</v>
      </c>
    </row>
    <row r="24" spans="1:12" ht="15" customHeight="1">
      <c r="A24" s="98" t="s">
        <v>89</v>
      </c>
      <c r="B24" s="54" t="s">
        <v>143</v>
      </c>
      <c r="C24" s="104" t="s">
        <v>115</v>
      </c>
      <c r="D24" s="104" t="s">
        <v>122</v>
      </c>
      <c r="E24" s="33">
        <f t="shared" si="4"/>
        <v>8025</v>
      </c>
      <c r="F24" s="33">
        <v>600</v>
      </c>
      <c r="G24" s="33">
        <f t="shared" si="5"/>
        <v>2675</v>
      </c>
      <c r="H24" s="53">
        <f t="shared" si="7"/>
        <v>3275</v>
      </c>
      <c r="I24" s="65">
        <f t="shared" si="8"/>
        <v>11300</v>
      </c>
      <c r="K24" s="110">
        <v>10700</v>
      </c>
    </row>
    <row r="25" spans="1:12" ht="15" customHeight="1">
      <c r="A25" s="98" t="s">
        <v>90</v>
      </c>
      <c r="B25" s="39" t="s">
        <v>133</v>
      </c>
      <c r="C25" s="104" t="s">
        <v>116</v>
      </c>
      <c r="D25" s="104" t="s">
        <v>119</v>
      </c>
      <c r="E25" s="33">
        <f t="shared" si="4"/>
        <v>6637.5</v>
      </c>
      <c r="F25" s="33">
        <v>920</v>
      </c>
      <c r="G25" s="33">
        <f t="shared" si="5"/>
        <v>2212.5</v>
      </c>
      <c r="H25" s="53">
        <f t="shared" si="7"/>
        <v>3132.5</v>
      </c>
      <c r="I25" s="65">
        <f t="shared" si="8"/>
        <v>9770</v>
      </c>
      <c r="K25" s="110">
        <f>17700/2</f>
        <v>8850</v>
      </c>
    </row>
    <row r="26" spans="1:12" ht="15" customHeight="1">
      <c r="A26" s="98" t="s">
        <v>91</v>
      </c>
      <c r="B26" s="105" t="s">
        <v>127</v>
      </c>
      <c r="C26" s="104" t="s">
        <v>116</v>
      </c>
      <c r="D26" s="104" t="s">
        <v>119</v>
      </c>
      <c r="E26" s="33">
        <f t="shared" si="4"/>
        <v>6637.5</v>
      </c>
      <c r="F26" s="33">
        <v>1000</v>
      </c>
      <c r="G26" s="33">
        <f t="shared" si="5"/>
        <v>2212.5</v>
      </c>
      <c r="H26" s="53">
        <f t="shared" si="7"/>
        <v>3212.5</v>
      </c>
      <c r="I26" s="65">
        <f t="shared" si="8"/>
        <v>9850</v>
      </c>
      <c r="K26" s="110">
        <f>17700/2</f>
        <v>8850</v>
      </c>
    </row>
    <row r="27" spans="1:12" ht="15" customHeight="1" thickBot="1">
      <c r="A27" s="12"/>
      <c r="B27" s="55"/>
      <c r="C27" s="100"/>
      <c r="D27" s="100"/>
      <c r="E27" s="36"/>
      <c r="F27" s="59"/>
      <c r="G27" s="56"/>
      <c r="H27" s="57"/>
      <c r="I27" s="66"/>
    </row>
    <row r="28" spans="1:12" ht="15" customHeight="1" thickTop="1">
      <c r="A28" s="17" t="s">
        <v>72</v>
      </c>
      <c r="B28" s="54"/>
      <c r="C28" s="99"/>
      <c r="D28" s="99"/>
      <c r="E28" s="14">
        <f>SUM(E17:E27)</f>
        <v>50625</v>
      </c>
      <c r="F28" s="60">
        <f>SUM(F17:F27)</f>
        <v>14200</v>
      </c>
      <c r="G28" s="60">
        <f>SUM(G17:G27)</f>
        <v>16375</v>
      </c>
      <c r="H28" s="61">
        <f>SUM(H17:H27)</f>
        <v>30575</v>
      </c>
      <c r="I28" s="67">
        <f>SUM(E28,H28)</f>
        <v>81200</v>
      </c>
    </row>
    <row r="29" spans="1:12" ht="28.5" customHeight="1">
      <c r="A29" s="15" t="s">
        <v>92</v>
      </c>
      <c r="B29" s="40"/>
      <c r="C29" s="102"/>
      <c r="D29" s="102"/>
      <c r="E29" s="16"/>
      <c r="F29" s="16"/>
      <c r="G29" s="16"/>
      <c r="H29" s="52"/>
      <c r="I29" s="69"/>
    </row>
    <row r="30" spans="1:12" ht="15" customHeight="1">
      <c r="A30" s="98" t="s">
        <v>93</v>
      </c>
      <c r="B30" s="105" t="s">
        <v>134</v>
      </c>
      <c r="C30" s="104" t="s">
        <v>111</v>
      </c>
      <c r="D30" s="104" t="s">
        <v>123</v>
      </c>
      <c r="E30" s="33">
        <f t="shared" ref="E30:E31" si="9">K30*0.75</f>
        <v>8550</v>
      </c>
      <c r="F30" s="33"/>
      <c r="G30" s="33">
        <f>K30*0.25</f>
        <v>2850</v>
      </c>
      <c r="H30" s="53">
        <f>F30+G30</f>
        <v>2850</v>
      </c>
      <c r="I30" s="65">
        <f t="shared" ref="I30:I31" si="10">SUM(E30,H30)</f>
        <v>11400</v>
      </c>
      <c r="K30" s="110">
        <v>11400</v>
      </c>
    </row>
    <row r="31" spans="1:12" ht="15" customHeight="1">
      <c r="A31" s="98" t="s">
        <v>94</v>
      </c>
      <c r="B31" s="105" t="s">
        <v>135</v>
      </c>
      <c r="C31" s="104" t="s">
        <v>111</v>
      </c>
      <c r="D31" s="104" t="s">
        <v>123</v>
      </c>
      <c r="E31" s="33">
        <f t="shared" si="9"/>
        <v>4500</v>
      </c>
      <c r="F31" s="33"/>
      <c r="G31" s="33">
        <f>K31*0.25</f>
        <v>1500</v>
      </c>
      <c r="H31" s="53">
        <f t="shared" ref="H31" si="11">F31+G31</f>
        <v>1500</v>
      </c>
      <c r="I31" s="65">
        <f t="shared" si="10"/>
        <v>6000</v>
      </c>
      <c r="K31" s="110">
        <v>6000</v>
      </c>
    </row>
    <row r="32" spans="1:12" ht="15" customHeight="1" thickBot="1">
      <c r="A32" s="12"/>
      <c r="B32" s="55"/>
      <c r="C32" s="100"/>
      <c r="D32" s="100"/>
      <c r="E32" s="13"/>
      <c r="F32" s="59"/>
      <c r="G32" s="56"/>
      <c r="H32" s="57"/>
      <c r="I32" s="66"/>
    </row>
    <row r="33" spans="1:11" ht="15" customHeight="1" thickTop="1">
      <c r="A33" s="17" t="s">
        <v>73</v>
      </c>
      <c r="B33" s="54"/>
      <c r="C33" s="99"/>
      <c r="D33" s="99"/>
      <c r="E33" s="14">
        <f>SUM(E30:E32)</f>
        <v>13050</v>
      </c>
      <c r="F33" s="60">
        <f>SUM(F30:F32)</f>
        <v>0</v>
      </c>
      <c r="G33" s="60">
        <f>SUM(G30:G32)</f>
        <v>4350</v>
      </c>
      <c r="H33" s="61">
        <f>SUM(H30:H32)</f>
        <v>4350</v>
      </c>
      <c r="I33" s="67">
        <f>SUM(E33,H33)</f>
        <v>17400</v>
      </c>
    </row>
    <row r="34" spans="1:11" ht="28.5" customHeight="1">
      <c r="A34" s="15" t="s">
        <v>95</v>
      </c>
      <c r="B34" s="51"/>
      <c r="C34" s="102"/>
      <c r="D34" s="102"/>
      <c r="E34" s="16"/>
      <c r="F34" s="16"/>
      <c r="G34" s="16"/>
      <c r="H34" s="52"/>
      <c r="I34" s="69"/>
    </row>
    <row r="35" spans="1:11" ht="15" customHeight="1">
      <c r="A35" s="98" t="s">
        <v>96</v>
      </c>
      <c r="B35" s="107" t="s">
        <v>136</v>
      </c>
      <c r="C35" s="104" t="s">
        <v>111</v>
      </c>
      <c r="D35" s="104" t="s">
        <v>123</v>
      </c>
      <c r="E35" s="33">
        <f t="shared" ref="E35" si="12">K35*0.75</f>
        <v>7275</v>
      </c>
      <c r="F35" s="33"/>
      <c r="G35" s="33">
        <f>K35*0.25</f>
        <v>2425</v>
      </c>
      <c r="H35" s="53">
        <f>F35+G35</f>
        <v>2425</v>
      </c>
      <c r="I35" s="65">
        <f t="shared" ref="I35" si="13">SUM(E35,H35)</f>
        <v>9700</v>
      </c>
      <c r="K35" s="110">
        <v>9700</v>
      </c>
    </row>
    <row r="36" spans="1:11" ht="15" customHeight="1" thickBot="1">
      <c r="A36" s="12"/>
      <c r="B36" s="55"/>
      <c r="C36" s="100"/>
      <c r="D36" s="100"/>
      <c r="E36" s="36"/>
      <c r="F36" s="59"/>
      <c r="G36" s="56"/>
      <c r="H36" s="57"/>
      <c r="I36" s="66"/>
    </row>
    <row r="37" spans="1:11" ht="15" customHeight="1" thickTop="1">
      <c r="A37" s="17" t="s">
        <v>74</v>
      </c>
      <c r="B37" s="54"/>
      <c r="C37" s="99"/>
      <c r="D37" s="99"/>
      <c r="E37" s="14">
        <f>SUM(E35:E36)</f>
        <v>7275</v>
      </c>
      <c r="F37" s="60">
        <f>SUM(F35:F36)</f>
        <v>0</v>
      </c>
      <c r="G37" s="60">
        <f>SUM(G35:G36)</f>
        <v>2425</v>
      </c>
      <c r="H37" s="61">
        <f>SUM(H35:H36)</f>
        <v>2425</v>
      </c>
      <c r="I37" s="67">
        <f>SUM(E37,H37)</f>
        <v>9700</v>
      </c>
    </row>
    <row r="38" spans="1:11" ht="33.75" customHeight="1">
      <c r="A38" s="15" t="s">
        <v>97</v>
      </c>
      <c r="B38" s="51"/>
      <c r="C38" s="102"/>
      <c r="D38" s="102"/>
      <c r="E38" s="16"/>
      <c r="F38" s="16"/>
      <c r="G38" s="16"/>
      <c r="H38" s="52"/>
      <c r="I38" s="69"/>
    </row>
    <row r="39" spans="1:11" ht="15" customHeight="1">
      <c r="A39" s="98" t="s">
        <v>144</v>
      </c>
      <c r="B39" s="105" t="s">
        <v>137</v>
      </c>
      <c r="C39" s="104" t="s">
        <v>111</v>
      </c>
      <c r="D39" s="104" t="s">
        <v>122</v>
      </c>
      <c r="E39" s="33">
        <f t="shared" ref="E39:E41" si="14">K39*0.75</f>
        <v>3225</v>
      </c>
      <c r="F39" s="33"/>
      <c r="G39" s="33">
        <f t="shared" ref="G39:G41" si="15">K39*0.25</f>
        <v>1075</v>
      </c>
      <c r="H39" s="53">
        <f>F39+G39</f>
        <v>1075</v>
      </c>
      <c r="I39" s="65">
        <f t="shared" ref="I39:I41" si="16">SUM(E39,H39)</f>
        <v>4300</v>
      </c>
      <c r="K39" s="110">
        <v>4300</v>
      </c>
    </row>
    <row r="40" spans="1:11" ht="15" customHeight="1">
      <c r="A40" s="98" t="s">
        <v>98</v>
      </c>
      <c r="B40" s="105" t="s">
        <v>138</v>
      </c>
      <c r="C40" s="104" t="s">
        <v>111</v>
      </c>
      <c r="D40" s="104" t="s">
        <v>122</v>
      </c>
      <c r="E40" s="33">
        <f t="shared" si="14"/>
        <v>20775</v>
      </c>
      <c r="F40" s="33"/>
      <c r="G40" s="33">
        <f t="shared" si="15"/>
        <v>6925</v>
      </c>
      <c r="H40" s="53">
        <f t="shared" ref="H40:H41" si="17">F40+G40</f>
        <v>6925</v>
      </c>
      <c r="I40" s="65">
        <f t="shared" si="16"/>
        <v>27700</v>
      </c>
      <c r="K40" s="110">
        <v>27700</v>
      </c>
    </row>
    <row r="41" spans="1:11" ht="15" customHeight="1">
      <c r="A41" s="98" t="s">
        <v>99</v>
      </c>
      <c r="B41" s="105" t="s">
        <v>134</v>
      </c>
      <c r="C41" s="104" t="s">
        <v>111</v>
      </c>
      <c r="D41" s="104" t="s">
        <v>122</v>
      </c>
      <c r="E41" s="33">
        <f t="shared" si="14"/>
        <v>15225</v>
      </c>
      <c r="F41" s="33"/>
      <c r="G41" s="33">
        <f t="shared" si="15"/>
        <v>5075</v>
      </c>
      <c r="H41" s="53">
        <f t="shared" si="17"/>
        <v>5075</v>
      </c>
      <c r="I41" s="65">
        <f t="shared" si="16"/>
        <v>20300</v>
      </c>
      <c r="K41" s="110">
        <v>20300</v>
      </c>
    </row>
    <row r="42" spans="1:11" ht="15" customHeight="1" thickBot="1">
      <c r="A42" s="12"/>
      <c r="B42" s="55"/>
      <c r="C42" s="100"/>
      <c r="D42" s="100"/>
      <c r="E42" s="36"/>
      <c r="F42" s="59"/>
      <c r="G42" s="56"/>
      <c r="H42" s="57"/>
      <c r="I42" s="66"/>
    </row>
    <row r="43" spans="1:11" ht="15" customHeight="1" thickTop="1">
      <c r="A43" s="17" t="s">
        <v>75</v>
      </c>
      <c r="B43" s="54"/>
      <c r="C43" s="99"/>
      <c r="D43" s="99"/>
      <c r="E43" s="14">
        <f>SUM(E39:E42)</f>
        <v>39225</v>
      </c>
      <c r="F43" s="60">
        <f>SUM(F39:F42)</f>
        <v>0</v>
      </c>
      <c r="G43" s="60">
        <f>SUM(G39:G42)</f>
        <v>13075</v>
      </c>
      <c r="H43" s="61">
        <f>SUM(H39:H42)</f>
        <v>13075</v>
      </c>
      <c r="I43" s="67">
        <f>SUM(E43,H43)</f>
        <v>52300</v>
      </c>
    </row>
    <row r="44" spans="1:11" s="5" customFormat="1" ht="15" customHeight="1">
      <c r="A44" s="15" t="s">
        <v>100</v>
      </c>
      <c r="B44" s="51"/>
      <c r="C44" s="102"/>
      <c r="D44" s="102"/>
      <c r="E44" s="16"/>
      <c r="F44" s="16"/>
      <c r="G44" s="16"/>
      <c r="H44" s="52"/>
      <c r="I44" s="69"/>
      <c r="K44" s="112"/>
    </row>
    <row r="45" spans="1:11" ht="15" customHeight="1">
      <c r="A45" s="98" t="s">
        <v>101</v>
      </c>
      <c r="B45" s="105" t="s">
        <v>134</v>
      </c>
      <c r="C45" s="104" t="s">
        <v>118</v>
      </c>
      <c r="D45" s="104" t="s">
        <v>124</v>
      </c>
      <c r="E45" s="33">
        <f t="shared" ref="E45" si="18">K45*0.75</f>
        <v>11700</v>
      </c>
      <c r="F45" s="33"/>
      <c r="G45" s="33">
        <f>K45*0.25</f>
        <v>3900</v>
      </c>
      <c r="H45" s="53">
        <f>F45+G45</f>
        <v>3900</v>
      </c>
      <c r="I45" s="65">
        <f t="shared" ref="I45" si="19">SUM(E45,H45)</f>
        <v>15600</v>
      </c>
      <c r="K45" s="110">
        <v>15600</v>
      </c>
    </row>
    <row r="46" spans="1:11" ht="15" customHeight="1" thickBot="1">
      <c r="A46" s="12"/>
      <c r="B46" s="55"/>
      <c r="C46" s="100"/>
      <c r="D46" s="100"/>
      <c r="E46" s="13"/>
      <c r="F46" s="59"/>
      <c r="G46" s="56"/>
      <c r="H46" s="57"/>
      <c r="I46" s="66"/>
    </row>
    <row r="47" spans="1:11" ht="15" customHeight="1" thickTop="1">
      <c r="A47" s="17" t="s">
        <v>76</v>
      </c>
      <c r="B47" s="18"/>
      <c r="C47" s="103"/>
      <c r="D47" s="103"/>
      <c r="E47" s="14">
        <f>SUM(E45:E46)</f>
        <v>11700</v>
      </c>
      <c r="F47" s="60">
        <f>SUM(F45:F46)</f>
        <v>0</v>
      </c>
      <c r="G47" s="60">
        <f>SUM(G45:G46)</f>
        <v>3900</v>
      </c>
      <c r="H47" s="61">
        <f>SUM(H45:H46)</f>
        <v>3900</v>
      </c>
      <c r="I47" s="67">
        <f>SUM(E47,H47)</f>
        <v>15600</v>
      </c>
    </row>
    <row r="48" spans="1:11" ht="28.5" customHeight="1">
      <c r="A48" s="15" t="s">
        <v>102</v>
      </c>
      <c r="B48" s="51"/>
      <c r="C48" s="102"/>
      <c r="D48" s="102"/>
      <c r="E48" s="16"/>
      <c r="F48" s="16"/>
      <c r="G48" s="16"/>
      <c r="H48" s="52"/>
      <c r="I48" s="64"/>
    </row>
    <row r="49" spans="1:11" ht="15" customHeight="1">
      <c r="A49" s="98" t="s">
        <v>103</v>
      </c>
      <c r="B49" s="105" t="s">
        <v>134</v>
      </c>
      <c r="C49" s="104" t="s">
        <v>118</v>
      </c>
      <c r="D49" s="104" t="s">
        <v>124</v>
      </c>
      <c r="E49" s="33">
        <f t="shared" ref="E49" si="20">K49*0.75</f>
        <v>13500</v>
      </c>
      <c r="F49" s="33"/>
      <c r="G49" s="33">
        <f>K49*0.25</f>
        <v>4500</v>
      </c>
      <c r="H49" s="53">
        <f>F49+G49</f>
        <v>4500</v>
      </c>
      <c r="I49" s="65">
        <f t="shared" ref="I49" si="21">SUM(E49,H49)</f>
        <v>18000</v>
      </c>
      <c r="K49" s="110">
        <v>18000</v>
      </c>
    </row>
    <row r="50" spans="1:11" ht="15" customHeight="1" thickBot="1">
      <c r="A50" s="12"/>
      <c r="B50" s="55"/>
      <c r="C50" s="100"/>
      <c r="D50" s="100"/>
      <c r="E50" s="13"/>
      <c r="F50" s="59"/>
      <c r="G50" s="56"/>
      <c r="H50" s="57"/>
      <c r="I50" s="66"/>
    </row>
    <row r="51" spans="1:11" ht="15" customHeight="1" thickTop="1">
      <c r="A51" s="17" t="s">
        <v>77</v>
      </c>
      <c r="B51" s="54"/>
      <c r="C51" s="101"/>
      <c r="D51" s="101"/>
      <c r="E51" s="14">
        <f>SUM(E49:E50)</f>
        <v>13500</v>
      </c>
      <c r="F51" s="60">
        <f>SUM(F49:F50)</f>
        <v>0</v>
      </c>
      <c r="G51" s="60">
        <f>SUM(G49:G50)</f>
        <v>4500</v>
      </c>
      <c r="H51" s="61">
        <f>SUM(H49:H50)</f>
        <v>4500</v>
      </c>
      <c r="I51" s="67">
        <f>SUM(E51,H51)</f>
        <v>18000</v>
      </c>
      <c r="J51" s="32"/>
      <c r="K51" s="108"/>
    </row>
    <row r="52" spans="1:11" ht="28.5" customHeight="1">
      <c r="A52" s="15" t="s">
        <v>104</v>
      </c>
      <c r="B52" s="51"/>
      <c r="C52" s="102"/>
      <c r="D52" s="102"/>
      <c r="E52" s="19"/>
      <c r="F52" s="63"/>
      <c r="G52" s="16"/>
      <c r="H52" s="62"/>
      <c r="I52" s="68"/>
    </row>
    <row r="53" spans="1:11" ht="15" customHeight="1">
      <c r="A53" s="98" t="s">
        <v>105</v>
      </c>
      <c r="B53" s="105" t="s">
        <v>139</v>
      </c>
      <c r="C53" s="104" t="s">
        <v>117</v>
      </c>
      <c r="D53" s="104" t="s">
        <v>119</v>
      </c>
      <c r="E53" s="33">
        <f t="shared" ref="E53:E54" si="22">K53*0.75</f>
        <v>11475</v>
      </c>
      <c r="F53" s="33"/>
      <c r="G53" s="33">
        <f t="shared" ref="G53:G54" si="23">K53*0.25</f>
        <v>3825</v>
      </c>
      <c r="H53" s="53">
        <f>F53+G53</f>
        <v>3825</v>
      </c>
      <c r="I53" s="65">
        <f t="shared" ref="I53:I54" si="24">SUM(E53,H53)</f>
        <v>15300</v>
      </c>
      <c r="K53" s="110">
        <v>15300</v>
      </c>
    </row>
    <row r="54" spans="1:11" ht="15" customHeight="1">
      <c r="A54" s="98" t="s">
        <v>106</v>
      </c>
      <c r="B54" s="105" t="s">
        <v>140</v>
      </c>
      <c r="C54" s="104" t="s">
        <v>117</v>
      </c>
      <c r="D54" s="104" t="s">
        <v>119</v>
      </c>
      <c r="E54" s="33">
        <f t="shared" si="22"/>
        <v>1650</v>
      </c>
      <c r="F54" s="33"/>
      <c r="G54" s="33">
        <f t="shared" si="23"/>
        <v>550</v>
      </c>
      <c r="H54" s="53">
        <f t="shared" ref="H54" si="25">F54+G54</f>
        <v>550</v>
      </c>
      <c r="I54" s="65">
        <f t="shared" si="24"/>
        <v>2200</v>
      </c>
      <c r="K54" s="110">
        <v>2200</v>
      </c>
    </row>
    <row r="55" spans="1:11" ht="15" customHeight="1" thickBot="1">
      <c r="A55" s="12"/>
      <c r="B55" s="55"/>
      <c r="C55" s="100"/>
      <c r="D55" s="100"/>
      <c r="E55" s="13"/>
      <c r="F55" s="59"/>
      <c r="G55" s="56"/>
      <c r="H55" s="57"/>
      <c r="I55" s="66"/>
    </row>
    <row r="56" spans="1:11" ht="15" customHeight="1" thickTop="1">
      <c r="A56" s="17" t="s">
        <v>78</v>
      </c>
      <c r="B56" s="22"/>
      <c r="C56" s="22"/>
      <c r="D56" s="22"/>
      <c r="E56" s="14">
        <f>SUM(E53:E55)</f>
        <v>13125</v>
      </c>
      <c r="F56" s="60">
        <f>SUM(F53:F55)</f>
        <v>0</v>
      </c>
      <c r="G56" s="60">
        <f>SUM(G53:G55)</f>
        <v>4375</v>
      </c>
      <c r="H56" s="61">
        <f>SUM(H53:H55)</f>
        <v>4375</v>
      </c>
      <c r="I56" s="67">
        <f>SUM(E56,H56)</f>
        <v>17500</v>
      </c>
    </row>
    <row r="57" spans="1:11" ht="7.5" customHeight="1">
      <c r="A57" s="86"/>
      <c r="B57" s="87"/>
      <c r="C57" s="87"/>
      <c r="D57" s="87"/>
      <c r="E57" s="88"/>
      <c r="F57" s="88"/>
      <c r="G57" s="88"/>
      <c r="H57" s="89"/>
      <c r="I57" s="65"/>
    </row>
    <row r="58" spans="1:11" ht="15.5">
      <c r="A58" s="23" t="s">
        <v>79</v>
      </c>
      <c r="B58" s="24"/>
      <c r="C58" s="25"/>
      <c r="D58" s="25"/>
      <c r="E58" s="41">
        <f>SUM(E15,E28,E33,E37,E43,E47,E51,E56)</f>
        <v>150000</v>
      </c>
      <c r="F58" s="42">
        <f>SUM(F15,F28,F33,F37,F43,F47,F51,F56)</f>
        <v>25000</v>
      </c>
      <c r="G58" s="42">
        <f>SUM(G15,G28,G33,G37,G43,G47,G51,G56)</f>
        <v>50000</v>
      </c>
      <c r="H58" s="43">
        <f>SUM(H15,H28,H33,H37,H43,H47,H51,H56)</f>
        <v>75000</v>
      </c>
      <c r="I58" s="71">
        <f>SUM(E58,H58)</f>
        <v>225000</v>
      </c>
    </row>
    <row r="59" spans="1:11">
      <c r="A59" s="21"/>
      <c r="B59" s="21"/>
      <c r="C59" s="21"/>
      <c r="D59" s="21"/>
      <c r="E59" s="22"/>
      <c r="F59" s="20"/>
      <c r="G59" s="20"/>
      <c r="I59" s="70"/>
    </row>
    <row r="60" spans="1:11" ht="13.5" thickBot="1">
      <c r="A60" s="26"/>
      <c r="B60" s="22"/>
      <c r="C60" s="22"/>
      <c r="D60" s="27"/>
      <c r="E60" s="22"/>
      <c r="F60" s="22"/>
      <c r="G60" s="44"/>
      <c r="I60" s="72"/>
    </row>
    <row r="61" spans="1:11" ht="16.5" thickTop="1" thickBot="1">
      <c r="A61" s="49" t="s">
        <v>80</v>
      </c>
      <c r="B61" s="48"/>
      <c r="C61" s="92"/>
      <c r="D61" s="91"/>
      <c r="E61" s="45">
        <f>E58</f>
        <v>150000</v>
      </c>
      <c r="F61" s="46">
        <f>F58</f>
        <v>25000</v>
      </c>
      <c r="G61" s="46">
        <f>G58</f>
        <v>50000</v>
      </c>
      <c r="H61" s="47">
        <f>F61+G61</f>
        <v>75000</v>
      </c>
      <c r="I61" s="73">
        <f>E61+H61</f>
        <v>225000</v>
      </c>
    </row>
    <row r="62" spans="1:11" ht="13" thickTop="1">
      <c r="A62" s="28"/>
      <c r="B62" s="21"/>
      <c r="C62" s="21"/>
      <c r="D62" s="21"/>
      <c r="E62" s="20"/>
      <c r="F62" s="20"/>
      <c r="G62" s="20"/>
      <c r="I62" s="4"/>
    </row>
    <row r="63" spans="1:11">
      <c r="A63" s="28"/>
      <c r="B63" s="21"/>
      <c r="C63" s="21"/>
      <c r="D63" s="21"/>
      <c r="E63" s="20"/>
      <c r="F63" s="20"/>
      <c r="G63" s="20"/>
      <c r="I63" s="4"/>
    </row>
    <row r="64" spans="1:11" ht="20.149999999999999" customHeight="1">
      <c r="A64" s="114" t="s">
        <v>147</v>
      </c>
      <c r="B64" s="21"/>
      <c r="C64" s="21"/>
      <c r="D64" s="21"/>
      <c r="E64" s="20"/>
      <c r="F64" s="90" t="s">
        <v>81</v>
      </c>
      <c r="G64" s="85">
        <f>IF(I61=0,0,H61/I61)</f>
        <v>0.33333333333333331</v>
      </c>
      <c r="H64" s="50"/>
      <c r="I64" s="34"/>
      <c r="K64" s="109"/>
    </row>
    <row r="65" spans="8:11">
      <c r="H65" s="20"/>
      <c r="I65" s="29"/>
      <c r="J65" s="21"/>
      <c r="K65" s="109"/>
    </row>
    <row r="66" spans="8:11">
      <c r="H66" s="21"/>
      <c r="I66" s="21"/>
      <c r="J66" s="21"/>
      <c r="K66" s="109"/>
    </row>
    <row r="67" spans="8:11">
      <c r="H67" s="20"/>
      <c r="I67" s="21"/>
      <c r="J67" s="21"/>
      <c r="K67" s="109"/>
    </row>
    <row r="68" spans="8:11">
      <c r="H68" s="20"/>
      <c r="I68" s="21"/>
      <c r="J68" s="21"/>
      <c r="K68" s="109"/>
    </row>
  </sheetData>
  <mergeCells count="11">
    <mergeCell ref="E4:E6"/>
    <mergeCell ref="F4:F6"/>
    <mergeCell ref="G4:G6"/>
    <mergeCell ref="H4:H6"/>
    <mergeCell ref="A1:I1"/>
    <mergeCell ref="B4:B6"/>
    <mergeCell ref="C4:C6"/>
    <mergeCell ref="D4:D6"/>
    <mergeCell ref="A4:A6"/>
    <mergeCell ref="I4:I6"/>
    <mergeCell ref="A2:I2"/>
  </mergeCells>
  <phoneticPr fontId="0" type="noConversion"/>
  <printOptions horizontalCentered="1" verticalCentered="1"/>
  <pageMargins left="0.25" right="0.25" top="0.25" bottom="0.25" header="0.3" footer="0.3"/>
  <pageSetup scale="48" fitToWidth="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D4B72A2883A54B8CE9B4608E4F3D4C" ma:contentTypeVersion="22" ma:contentTypeDescription="Create a new document." ma:contentTypeScope="" ma:versionID="358a716494c207dec6951cb48bdf624e">
  <xsd:schema xmlns:xsd="http://www.w3.org/2001/XMLSchema" xmlns:xs="http://www.w3.org/2001/XMLSchema" xmlns:p="http://schemas.microsoft.com/office/2006/metadata/properties" xmlns:ns1="http://schemas.microsoft.com/sharepoint/v3" xmlns:ns2="f4888985-777b-4b68-9fc3-6a4384cc4f29" xmlns:ns3="89b213bb-812a-4895-99d0-a44ca20ff357" xmlns:ns4="1da56e6b-ac0e-4ffc-8b40-9e4a1d231754" targetNamespace="http://schemas.microsoft.com/office/2006/metadata/properties" ma:root="true" ma:fieldsID="52b34aa44dd5cda52f76c216a4b89ede" ns1:_="" ns2:_="" ns3:_="" ns4:_="">
    <xsd:import namespace="http://schemas.microsoft.com/sharepoint/v3"/>
    <xsd:import namespace="f4888985-777b-4b68-9fc3-6a4384cc4f29"/>
    <xsd:import namespace="89b213bb-812a-4895-99d0-a44ca20ff357"/>
    <xsd:import namespace="1da56e6b-ac0e-4ffc-8b40-9e4a1d2317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VPRegion" minOccurs="0"/>
                <xsd:element ref="ns2:PlanningGrant" minOccurs="0"/>
                <xsd:element ref="ns2:On_x002d_Track_x003f_"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888985-777b-4b68-9fc3-6a4384cc4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VPRegion" ma:index="18" nillable="true" ma:displayName="MVP Region" ma:format="Dropdown" ma:internalName="MVPRegion">
      <xsd:simpleType>
        <xsd:union memberTypes="dms:Text">
          <xsd:simpleType>
            <xsd:restriction base="dms:Choice">
              <xsd:enumeration value="Berkshires &amp; Hilltowns"/>
              <xsd:enumeration value="Central"/>
              <xsd:enumeration value="Greater Boston"/>
              <xsd:enumeration value="Greater CT River Valley"/>
              <xsd:enumeration value="Northeast"/>
              <xsd:enumeration value="Southeast"/>
            </xsd:restriction>
          </xsd:simpleType>
        </xsd:union>
      </xsd:simpleType>
    </xsd:element>
    <xsd:element name="PlanningGrant" ma:index="19" nillable="true" ma:displayName="Image Type" ma:format="Dropdown" ma:internalName="PlanningGrant">
      <xsd:simpleType>
        <xsd:restriction base="dms:Text">
          <xsd:maxLength value="255"/>
        </xsd:restriction>
      </xsd:simpleType>
    </xsd:element>
    <xsd:element name="On_x002d_Track_x003f_" ma:index="20" nillable="true" ma:displayName="On-Track?" ma:default="1" ma:description="Eyeball assessment of whether or not they are on-track." ma:format="Dropdown" ma:internalName="On_x002d_Track_x003f_">
      <xsd:simpleType>
        <xsd:restriction base="dms:Boolea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b213bb-812a-4895-99d0-a44ca20ff35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a56e6b-ac0e-4ffc-8b40-9e4a1d231754"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da82a8a7-7260-45ae-beb4-7fa6dbd9e9ea}" ma:internalName="TaxCatchAll" ma:showField="CatchAllData" ma:web="1da56e6b-ac0e-4ffc-8b40-9e4a1d2317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9b213bb-812a-4895-99d0-a44ca20ff357">
      <UserInfo>
        <DisplayName>White, Sarah (CDA)</DisplayName>
        <AccountId>620</AccountId>
        <AccountType/>
      </UserInfo>
    </SharedWithUsers>
    <On_x002d_Track_x003f_ xmlns="f4888985-777b-4b68-9fc3-6a4384cc4f29">true</On_x002d_Track_x003f_>
    <_ip_UnifiedCompliancePolicyUIAction xmlns="http://schemas.microsoft.com/sharepoint/v3" xsi:nil="true"/>
    <MVPRegion xmlns="f4888985-777b-4b68-9fc3-6a4384cc4f29" xsi:nil="true"/>
    <_ip_UnifiedCompliancePolicyProperties xmlns="http://schemas.microsoft.com/sharepoint/v3" xsi:nil="true"/>
    <PlanningGrant xmlns="f4888985-777b-4b68-9fc3-6a4384cc4f29" xsi:nil="true"/>
    <TaxCatchAll xmlns="1da56e6b-ac0e-4ffc-8b40-9e4a1d231754" xsi:nil="true"/>
    <lcf76f155ced4ddcb4097134ff3c332f xmlns="f4888985-777b-4b68-9fc3-6a4384cc4f2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33C0081-A661-4469-AD42-7570118032E9}">
  <ds:schemaRefs>
    <ds:schemaRef ds:uri="http://schemas.microsoft.com/sharepoint/v3/contenttype/forms"/>
  </ds:schemaRefs>
</ds:datastoreItem>
</file>

<file path=customXml/itemProps2.xml><?xml version="1.0" encoding="utf-8"?>
<ds:datastoreItem xmlns:ds="http://schemas.openxmlformats.org/officeDocument/2006/customXml" ds:itemID="{DB9A6534-0FFB-4EC5-9DA0-55EA95DA1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4888985-777b-4b68-9fc3-6a4384cc4f29"/>
    <ds:schemaRef ds:uri="89b213bb-812a-4895-99d0-a44ca20ff357"/>
    <ds:schemaRef ds:uri="1da56e6b-ac0e-4ffc-8b40-9e4a1d231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659219-DA38-47E5-B9A8-44E0D4DEEBF5}">
  <ds:schemaRefs>
    <ds:schemaRef ds:uri="http://schemas.microsoft.com/office/2006/metadata/properties"/>
    <ds:schemaRef ds:uri="http://schemas.microsoft.com/office/infopath/2007/PartnerControls"/>
    <ds:schemaRef ds:uri="89b213bb-812a-4895-99d0-a44ca20ff357"/>
    <ds:schemaRef ds:uri="f4888985-777b-4b68-9fc3-6a4384cc4f29"/>
    <ds:schemaRef ds:uri="http://schemas.microsoft.com/sharepoint/v3"/>
    <ds:schemaRef ds:uri="1da56e6b-ac0e-4ffc-8b40-9e4a1d2317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TIPS</vt:lpstr>
      <vt:lpstr>INSTRUCTIONS</vt:lpstr>
      <vt:lpstr>SCOPE_BUDGET</vt:lpstr>
      <vt:lpstr>SCOPE_BUDGET!Print_Area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jbragdon</dc:creator>
  <cp:keywords/>
  <dc:description/>
  <cp:lastModifiedBy>DPW Projects</cp:lastModifiedBy>
  <cp:revision/>
  <cp:lastPrinted>2023-08-17T17:15:04Z</cp:lastPrinted>
  <dcterms:created xsi:type="dcterms:W3CDTF">2000-10-09T13:54:59Z</dcterms:created>
  <dcterms:modified xsi:type="dcterms:W3CDTF">2023-08-17T17:15:18Z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0x01010082D4B72A2883A54B8CE9B4608E4F3D4C</vt:lpwstr>
  </property>
  <property fmtid="{D5CDD505-2E9C-101B-9397-08002B2CF9AE}" pid="3" name="MediaServiceImageTags">
    <vt:lpwstr/>
  </property>
</Properties>
</file>